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RVER-PC\centrální data firma 200 GB\01 projekty\01 arch stav\B, Křídlovická 30b, školní družina 01_2020\05 Rozpočet celkový stavební\výkazy výměr\"/>
    </mc:Choice>
  </mc:AlternateContent>
  <xr:revisionPtr revIDLastSave="0" documentId="13_ncr:1_{F22EAB18-EF47-4D10-9938-464D6AADE0A4}" xr6:coauthVersionLast="45" xr6:coauthVersionMax="45" xr10:uidLastSave="{00000000-0000-0000-0000-000000000000}"/>
  <bookViews>
    <workbookView xWindow="19090" yWindow="-110" windowWidth="38620" windowHeight="21360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Pol'!$A$1:$U$110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00" i="12" l="1"/>
  <c r="F39" i="1" s="1"/>
  <c r="AD100" i="12"/>
  <c r="G39" i="1" s="1"/>
  <c r="G40" i="1" s="1"/>
  <c r="G25" i="1" s="1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9" i="12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8" i="12"/>
  <c r="G37" i="12" s="1"/>
  <c r="I49" i="1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I40" i="12"/>
  <c r="K40" i="12"/>
  <c r="M40" i="12"/>
  <c r="O40" i="12"/>
  <c r="Q40" i="12"/>
  <c r="U40" i="12"/>
  <c r="G41" i="12"/>
  <c r="M41" i="12" s="1"/>
  <c r="I41" i="12"/>
  <c r="K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I62" i="12"/>
  <c r="K62" i="12"/>
  <c r="M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M68" i="12" s="1"/>
  <c r="I68" i="12"/>
  <c r="K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4" i="12"/>
  <c r="M74" i="12" s="1"/>
  <c r="I74" i="12"/>
  <c r="K74" i="12"/>
  <c r="O74" i="12"/>
  <c r="Q74" i="12"/>
  <c r="U74" i="12"/>
  <c r="G75" i="12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M77" i="12" s="1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0" i="12"/>
  <c r="I80" i="12"/>
  <c r="K80" i="12"/>
  <c r="M80" i="12"/>
  <c r="O80" i="12"/>
  <c r="Q80" i="12"/>
  <c r="U80" i="12"/>
  <c r="G81" i="12"/>
  <c r="I81" i="12"/>
  <c r="K81" i="12"/>
  <c r="M81" i="12"/>
  <c r="O81" i="12"/>
  <c r="Q81" i="12"/>
  <c r="U81" i="12"/>
  <c r="G82" i="12"/>
  <c r="I82" i="12"/>
  <c r="K82" i="12"/>
  <c r="M82" i="12"/>
  <c r="O82" i="12"/>
  <c r="Q82" i="12"/>
  <c r="U82" i="12"/>
  <c r="G83" i="12"/>
  <c r="M83" i="12" s="1"/>
  <c r="I83" i="12"/>
  <c r="K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7" i="12"/>
  <c r="M87" i="12" s="1"/>
  <c r="I87" i="12"/>
  <c r="K87" i="12"/>
  <c r="O87" i="12"/>
  <c r="Q87" i="12"/>
  <c r="U87" i="12"/>
  <c r="G88" i="12"/>
  <c r="I88" i="12"/>
  <c r="K88" i="12"/>
  <c r="M88" i="12"/>
  <c r="O88" i="12"/>
  <c r="Q88" i="12"/>
  <c r="U88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M93" i="12" s="1"/>
  <c r="I93" i="12"/>
  <c r="K93" i="12"/>
  <c r="O93" i="12"/>
  <c r="Q93" i="12"/>
  <c r="U93" i="12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7" i="12"/>
  <c r="G96" i="12" s="1"/>
  <c r="I51" i="1" s="1"/>
  <c r="I97" i="12"/>
  <c r="I96" i="12" s="1"/>
  <c r="K97" i="12"/>
  <c r="O97" i="12"/>
  <c r="O96" i="12" s="1"/>
  <c r="Q97" i="12"/>
  <c r="U97" i="12"/>
  <c r="G98" i="12"/>
  <c r="I98" i="12"/>
  <c r="K98" i="12"/>
  <c r="M98" i="12"/>
  <c r="O98" i="12"/>
  <c r="Q98" i="12"/>
  <c r="U98" i="12"/>
  <c r="I20" i="1"/>
  <c r="I19" i="1"/>
  <c r="I18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Q96" i="12" l="1"/>
  <c r="M97" i="12"/>
  <c r="M96" i="12" s="1"/>
  <c r="I39" i="1"/>
  <c r="I40" i="1" s="1"/>
  <c r="J39" i="1" s="1"/>
  <c r="J40" i="1" s="1"/>
  <c r="F40" i="1"/>
  <c r="G23" i="1" s="1"/>
  <c r="G29" i="1" s="1"/>
  <c r="Q63" i="12"/>
  <c r="K37" i="12"/>
  <c r="U63" i="12"/>
  <c r="G18" i="12"/>
  <c r="I48" i="1" s="1"/>
  <c r="I17" i="1" s="1"/>
  <c r="I18" i="12"/>
  <c r="G8" i="12"/>
  <c r="U96" i="12"/>
  <c r="O63" i="12"/>
  <c r="I37" i="12"/>
  <c r="K18" i="12"/>
  <c r="I8" i="12"/>
  <c r="I63" i="12"/>
  <c r="U37" i="12"/>
  <c r="O18" i="12"/>
  <c r="K8" i="12"/>
  <c r="K63" i="12"/>
  <c r="M38" i="12"/>
  <c r="Q18" i="12"/>
  <c r="O8" i="12"/>
  <c r="G63" i="12"/>
  <c r="I50" i="1" s="1"/>
  <c r="O37" i="12"/>
  <c r="U18" i="12"/>
  <c r="Q8" i="12"/>
  <c r="K96" i="12"/>
  <c r="Q37" i="12"/>
  <c r="U8" i="12"/>
  <c r="M37" i="12"/>
  <c r="M75" i="12"/>
  <c r="M63" i="12" s="1"/>
  <c r="M19" i="12"/>
  <c r="M18" i="12" s="1"/>
  <c r="M9" i="12"/>
  <c r="M8" i="12" s="1"/>
  <c r="G28" i="1" l="1"/>
  <c r="G100" i="12"/>
  <c r="I47" i="1"/>
  <c r="I52" i="1" l="1"/>
  <c r="I16" i="1"/>
  <c r="I21" i="1" s="1"/>
</calcChain>
</file>

<file path=xl/sharedStrings.xml><?xml version="1.0" encoding="utf-8"?>
<sst xmlns="http://schemas.openxmlformats.org/spreadsheetml/2006/main" count="487" uniqueCount="262">
  <si>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</si>
  <si>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</si>
  <si>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</si>
  <si>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</si>
  <si>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</si>
  <si>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</si>
  <si>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</si>
  <si>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</si>
  <si>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</si>
  <si>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</si>
  <si>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</si>
  <si>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</si>
  <si>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</si>
  <si>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</si>
  <si>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</si>
  <si>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</si>
  <si>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</si>
  <si>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</si>
  <si>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</si>
  <si>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</si>
  <si>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</si>
  <si>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</si>
  <si>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</si>
  <si>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</si>
  <si>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</si>
  <si>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</si>
  <si>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</si>
  <si>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</si>
  <si>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</si>
  <si>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</si>
  <si>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</si>
  <si>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</si>
  <si>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</si>
  <si>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</si>
  <si>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</si>
  <si>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</si>
  <si>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</si>
  <si>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</si>
  <si>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</si>
  <si>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</si>
  <si>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</si>
  <si>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D.1.4.2.ZDRAVOTNĚ TECHNICKÉ INSTALACE</t>
  </si>
  <si>
    <t>Rozpočet:</t>
  </si>
  <si>
    <t>Misto</t>
  </si>
  <si>
    <t>ZŠ a MŠ BRNO, KŘÍDLOVICKÁ 30b, REKONSTRUKCE PAVILONU D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</si>
  <si>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</si>
  <si>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</si>
  <si>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</si>
  <si>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</si>
  <si>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</si>
  <si>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</si>
  <si>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</si>
  <si>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721</t>
  </si>
  <si>
    <t>Vnitřní kanalizace</t>
  </si>
  <si>
    <t>722</t>
  </si>
  <si>
    <t>Vnitřní vodovod</t>
  </si>
  <si>
    <t>725</t>
  </si>
  <si>
    <t>Zařizovací předměty</t>
  </si>
  <si>
    <t>999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</si>
  <si>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</si>
  <si>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</si>
  <si>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</si>
  <si>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</si>
  <si>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</si>
  <si>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</si>
  <si>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</si>
  <si>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</si>
  <si>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</si>
  <si>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</si>
  <si>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</si>
  <si>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</si>
  <si>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</si>
  <si>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</si>
  <si>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</si>
  <si>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</si>
  <si>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</si>
  <si>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</si>
  <si>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</si>
  <si>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</si>
  <si>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</si>
  <si>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</si>
  <si>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</si>
  <si>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</si>
  <si>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</si>
  <si>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</si>
  <si>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</si>
  <si>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</si>
  <si>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</si>
  <si>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</si>
  <si>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132201210R00</t>
  </si>
  <si>
    <t>Hloubení rýh š.do 200 cm hor.3 do 50 m3,STROJNĚ</t>
  </si>
  <si>
    <t>m3</t>
  </si>
  <si>
    <t>POL1_0</t>
  </si>
  <si>
    <t>20*1*1</t>
  </si>
  <si>
    <t>VV</t>
  </si>
  <si>
    <t>161101101R00</t>
  </si>
  <si>
    <t>Svislé přemístění výkopku z hor.1-4 do 2,5 m</t>
  </si>
  <si>
    <t>162701105R00</t>
  </si>
  <si>
    <t>Vodorovné přemístění výkopku z hor.1-4 do 10000 m</t>
  </si>
  <si>
    <t>20*0,5*1</t>
  </si>
  <si>
    <t>171201201R00</t>
  </si>
  <si>
    <t>Uložení sypaniny na skl.-sypanina na výšku přes 2m</t>
  </si>
  <si>
    <t>199000002R00</t>
  </si>
  <si>
    <t>Poplatek za skládku horniny 1- 4</t>
  </si>
  <si>
    <t>174101102R00</t>
  </si>
  <si>
    <t>Zásyp ruční se zhutněním</t>
  </si>
  <si>
    <t>175101101RT2</t>
  </si>
  <si>
    <t>Obsyp potrubí bez prohození sypaniny, s dodáním štěrkopísku frakce 0 - 22 mm</t>
  </si>
  <si>
    <t>721140802R00</t>
  </si>
  <si>
    <t>Demontáž potrubí litinového DN 100</t>
  </si>
  <si>
    <t>m</t>
  </si>
  <si>
    <t>721290821R00</t>
  </si>
  <si>
    <t>Přesun vybouraných hmot - kanalizace, H do 6 m</t>
  </si>
  <si>
    <t>t</t>
  </si>
  <si>
    <t>721194104R00</t>
  </si>
  <si>
    <t>Vyvedení odpadních výpustek D 40 x 1,8</t>
  </si>
  <si>
    <t>kus</t>
  </si>
  <si>
    <t>721194105R00</t>
  </si>
  <si>
    <t>Vyvedení odpadních výpustek D 50 x 1,8</t>
  </si>
  <si>
    <t>721194109R00</t>
  </si>
  <si>
    <t>Vyvedení odpadních výpustek D 110 x 2,3</t>
  </si>
  <si>
    <t>721290123R00</t>
  </si>
  <si>
    <t>Zkouška těsnosti kanalizace kouřem DN 300</t>
  </si>
  <si>
    <t>721290111R00</t>
  </si>
  <si>
    <t>Zkouška těsnosti kanalizace vodou DN 125</t>
  </si>
  <si>
    <t>721290112R00</t>
  </si>
  <si>
    <t>Zkouška těsnosti kanalizace vodou DN 200</t>
  </si>
  <si>
    <t>721176102R00</t>
  </si>
  <si>
    <t>Potrubí HT připojovací D 40 x 1,8 mm</t>
  </si>
  <si>
    <t>721176103R00</t>
  </si>
  <si>
    <t>Potrubí HT připojovací D 50 x 1,8 mm</t>
  </si>
  <si>
    <t>721176114R00</t>
  </si>
  <si>
    <t>Potrubí HT odpadní svislé D 75 x 1,9 mm</t>
  </si>
  <si>
    <t>721176115R00</t>
  </si>
  <si>
    <t>Potrubí HT odpadní svislé D 110 x 2,7 mm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</si>
  <si>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</si>
  <si>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</si>
  <si>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</si>
  <si>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</si>
  <si>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</si>
  <si>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</si>
  <si>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55162428.AR</t>
  </si>
  <si>
    <t>Uzávěrka zápachová podomítková DN40/50, pro pračky, myčky, s připojením rozvodu vody</t>
  </si>
  <si>
    <t>POL3_0</t>
  </si>
  <si>
    <t>55162537.AR</t>
  </si>
  <si>
    <t>Hlavice větrací střešní DN 110 - souprava</t>
  </si>
  <si>
    <t>998721201R00</t>
  </si>
  <si>
    <t>Přesun hmot pro vnitřní kanalizaci, výšky do 6 m</t>
  </si>
  <si>
    <t>722130803R00</t>
  </si>
  <si>
    <t>Demontáž potrubí ocelových závitových DN 50</t>
  </si>
  <si>
    <t>722290821R00</t>
  </si>
  <si>
    <t>Přesun vybouraných hmot - vodovody, H do 6 m</t>
  </si>
  <si>
    <t>722190401R00</t>
  </si>
  <si>
    <t>Vyvedení a upevnění výpustek DN 15</t>
  </si>
  <si>
    <t>722280108R00</t>
  </si>
  <si>
    <t>Tlaková zkouška vodovodního potrubí DN 50</t>
  </si>
  <si>
    <t>722290234R00</t>
  </si>
  <si>
    <t>Proplach a dezinfekce vodovod.potrubí DN 80</t>
  </si>
  <si>
    <t>722-PC</t>
  </si>
  <si>
    <t>Izolace návleková  tl.6mm, d22</t>
  </si>
  <si>
    <t>Izolace návleková  tl.6mm, d28</t>
  </si>
  <si>
    <t>Izolace návleková tl.10mm, d42</t>
  </si>
  <si>
    <t>Izolace návleková  tl.20mm, d22</t>
  </si>
  <si>
    <t>Izolace návleková , tl.30mm, d35</t>
  </si>
  <si>
    <t>722182001RT1</t>
  </si>
  <si>
    <t>Montáž izol.skruží na potrubí přímé DN 25,sam.spoj, samolepicí spoj nebo rychlouzávěr</t>
  </si>
  <si>
    <t>722182004RT1</t>
  </si>
  <si>
    <t>Montáž izol.skruží na potrubí přímé DN 40,sam.spoj, samolepicí spoj nebo rychlouzávěr</t>
  </si>
  <si>
    <t>Tr.PP-RCT D20 +tv., +uložení do korýtek</t>
  </si>
  <si>
    <t>Tr.PP-RCT D25 +tv., +uložení do korýtek</t>
  </si>
  <si>
    <t>Tr.PP-RCT D32 +tv., +uložení do korýtek</t>
  </si>
  <si>
    <t>722176112R00</t>
  </si>
  <si>
    <t>Montáž rozvodů z plastů polyfúz. svařováním D 20mm</t>
  </si>
  <si>
    <t>722176113R00</t>
  </si>
  <si>
    <t>Montáž rozvodů z plastů polyfúz. svařováním D 25mm</t>
  </si>
  <si>
    <t>722176114R00</t>
  </si>
  <si>
    <t>Montáž rozvodů z plastů polyfúz. svařováním D 32mm</t>
  </si>
  <si>
    <t>551100010R</t>
  </si>
  <si>
    <t>Kohout kulový voda  G 1/2"</t>
  </si>
  <si>
    <t>551100011R</t>
  </si>
  <si>
    <t>Kohout kulový voda G 3/4"</t>
  </si>
  <si>
    <t>722239101R00</t>
  </si>
  <si>
    <t>Montáž vodovodních armatur 2závity, G 1/2</t>
  </si>
  <si>
    <t>722239102R00</t>
  </si>
  <si>
    <t>Montáž vodovodních armatur 2závity, G 3/4</t>
  </si>
  <si>
    <t>28349015R</t>
  </si>
  <si>
    <t>Dvířka revizní plná ozměr 400x400 mm</t>
  </si>
  <si>
    <t>Příplatek za montáž potrubí, v energokanálu</t>
  </si>
  <si>
    <t>998722201R00</t>
  </si>
  <si>
    <t>Přesun hmot pro vnitřní vodovod, výšky do 6 m</t>
  </si>
  <si>
    <t>725110814R00</t>
  </si>
  <si>
    <t>Demontáž klozetů kombinovaných</t>
  </si>
  <si>
    <t>soubor</t>
  </si>
  <si>
    <t>725210821R00</t>
  </si>
  <si>
    <t>Demontáž umyvadel bez výtokových armatur</t>
  </si>
  <si>
    <t>725820801R00</t>
  </si>
  <si>
    <t>Demontáž baterie nástěnné do G 3/4</t>
  </si>
  <si>
    <t>725590811R00</t>
  </si>
  <si>
    <t>Přesun vybour.hmot, zařizovací předměty H 6 m</t>
  </si>
  <si>
    <t>725014131RT1</t>
  </si>
  <si>
    <t xml:space="preserve">Klozet závěsný (490*360*360mm)+ sedátko, bílý, včetně sedátka v bílé barvě </t>
  </si>
  <si>
    <t>725119306R00</t>
  </si>
  <si>
    <t>Montáž klozetu závěsného</t>
  </si>
  <si>
    <t>725119402R00</t>
  </si>
  <si>
    <t>Montáž předstěnových systémů do sádrokartonu</t>
  </si>
  <si>
    <t>28696752R</t>
  </si>
  <si>
    <t>Tlačítko ovládací plastové bílá/chrom/bílá</t>
  </si>
  <si>
    <t>PC</t>
  </si>
  <si>
    <t>Předstěnové systémy-souprava pro tlumení hluku WC, + mont.</t>
  </si>
  <si>
    <t>726211321R00</t>
  </si>
  <si>
    <t>Modul-WC do lehkých příček, h 112 cm</t>
  </si>
  <si>
    <t>725017134R00</t>
  </si>
  <si>
    <t>Umyvadlo na šrouby  500*410 cm, bílé</t>
  </si>
  <si>
    <t>725219401R00</t>
  </si>
  <si>
    <t>Montáž umyvadel na šrouby do zdiva</t>
  </si>
  <si>
    <t>725823121RT1</t>
  </si>
  <si>
    <t>Baterie umyvadlová stoján. ruční, vč. otvír.odpadu, standardní</t>
  </si>
  <si>
    <t>725829301R00</t>
  </si>
  <si>
    <t>Montáž baterie umyv.a dřezové stojánkové</t>
  </si>
  <si>
    <t>725860213R00</t>
  </si>
  <si>
    <t>Sifon umyvadlový  D 32, 40 mm</t>
  </si>
  <si>
    <t>725869101R00</t>
  </si>
  <si>
    <t>Montáž uzávěrek zápach.umyvadlových D 32</t>
  </si>
  <si>
    <t>725814106R00</t>
  </si>
  <si>
    <t>Ventil rohový s filtrem  DN 15 x DN 15</t>
  </si>
  <si>
    <t>725819201R00</t>
  </si>
  <si>
    <t>Montáž ventilu nástěnného  G 1/2</t>
  </si>
  <si>
    <t>725-PC</t>
  </si>
  <si>
    <t>Hadice připojovací tlaková +mont.</t>
  </si>
  <si>
    <t xml:space="preserve">Dřez jednoduchý 455*435mm </t>
  </si>
  <si>
    <t>725319101R00</t>
  </si>
  <si>
    <t>Montáž dřezů jednoduchých</t>
  </si>
  <si>
    <t>55161604R</t>
  </si>
  <si>
    <t>Sifon dřezový</t>
  </si>
  <si>
    <t>725869204R00</t>
  </si>
  <si>
    <t>Montáž uzávěrek zápach.dřez.jednoduchý D 50</t>
  </si>
  <si>
    <t>725823114RT1</t>
  </si>
  <si>
    <t>Baterie dřezová stojánková ruční, bez otvír.odpadu, standardní</t>
  </si>
  <si>
    <t>725122231R00</t>
  </si>
  <si>
    <t>Pisoár s radarovým splachovačem +zdroj</t>
  </si>
  <si>
    <t>725139101R00</t>
  </si>
  <si>
    <t>Montáž pisoárových stání ostatních</t>
  </si>
  <si>
    <t>286967601R</t>
  </si>
  <si>
    <t>Modul-výlevka do sád. h=130 cm pro nástěnnou, armaturu, odpadní koleno 50mm, nastavitelné</t>
  </si>
  <si>
    <t>725019103R00</t>
  </si>
  <si>
    <t>Výlevka závěsná  s plastovou mřížkou</t>
  </si>
  <si>
    <t>725339101R00</t>
  </si>
  <si>
    <t>Montáž výlevky diturvitové, bez nádrže a armatur</t>
  </si>
  <si>
    <t>Baterie dřezová nástěnná s prodloužením, G1/2"x150mm</t>
  </si>
  <si>
    <t>ks</t>
  </si>
  <si>
    <t>725829202R00</t>
  </si>
  <si>
    <t>Montáž baterie umyv.a dřezové nástěnné</t>
  </si>
  <si>
    <t>998725201R00</t>
  </si>
  <si>
    <t>Přesun hmot pro zařizovací předměty, výšky do 6 m</t>
  </si>
  <si>
    <t>999-1</t>
  </si>
  <si>
    <t>999-2</t>
  </si>
  <si>
    <t/>
  </si>
  <si>
    <t>SUM</t>
  </si>
  <si>
    <t>POPUZIV</t>
  </si>
  <si>
    <t>END</t>
  </si>
  <si>
    <t>Neobsazeno</t>
  </si>
  <si>
    <t>neobsazeno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</si>
</sst>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4" fillId="4" borderId="6" xfId="0" applyNumberFormat="1" applyFont="1" applyFill="1" applyBorder="1" applyAlignment="1">
      <alignment wrapText="1" shrinkToFit="1"/>
    </xf>
    <xf numFmtId="3" fontId="14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2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5" xfId="0" applyFont="1" applyBorder="1" applyAlignment="1">
      <alignment vertical="top" shrinkToFit="1"/>
    </xf>
    <xf numFmtId="0" fontId="16" fillId="0" borderId="34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5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4" xfId="0" applyNumberFormat="1" applyFont="1" applyBorder="1" applyAlignment="1">
      <alignment vertical="top" shrinkToFit="1"/>
    </xf>
    <xf numFmtId="164" fontId="17" fillId="0" borderId="34" xfId="0" applyNumberFormat="1" applyFont="1" applyBorder="1" applyAlignment="1">
      <alignment vertical="top" wrapText="1" shrinkToFit="1"/>
    </xf>
    <xf numFmtId="164" fontId="0" fillId="2" borderId="38" xfId="0" applyNumberFormat="1" applyFill="1" applyBorder="1" applyAlignment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0" fontId="0" fillId="2" borderId="53" xfId="0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3" borderId="38" xfId="0" applyNumberFormat="1" applyFont="1" applyFill="1" applyBorder="1" applyAlignment="1" applyProtection="1">
      <alignment vertical="top" shrinkToFit="1"/>
      <protection locked="0"/>
    </xf>
    <xf numFmtId="4" fontId="16" fillId="0" borderId="38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4" xfId="0" applyNumberFormat="1" applyFont="1" applyBorder="1" applyAlignment="1">
      <alignment horizontal="left" vertical="top" wrapText="1"/>
    </xf>
    <xf numFmtId="0" fontId="17" fillId="0" borderId="34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4" xfId="0" quotePrefix="1" applyNumberFormat="1" applyFont="1" applyBorder="1" applyAlignment="1">
      <alignment horizontal="left" vertical="top" wrapText="1"/>
    </xf>
    <xf numFmtId="0" fontId="16" fillId="0" borderId="38" xfId="0" quotePrefix="1" applyNumberFormat="1" applyFont="1" applyBorder="1" applyAlignment="1">
      <alignment horizontal="left" vertical="top" wrapText="1"/>
    </xf>
    <xf numFmtId="4" fontId="7" fillId="4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5" fillId="2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PC\Users\Mirka\Documents\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5"/>
  <sheetViews>
    <sheetView showGridLines="0" topLeftCell="B18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6" t="s">
        <v>40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38</v>
      </c>
      <c r="C2" s="82"/>
      <c r="D2" s="221" t="s">
        <v>44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43</v>
      </c>
      <c r="C3" s="84"/>
      <c r="D3" s="249" t="s">
        <v>41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7"/>
      <c r="F15" s="227"/>
      <c r="G15" s="245"/>
      <c r="H15" s="245"/>
      <c r="I15" s="245" t="s">
        <v>28</v>
      </c>
      <c r="J15" s="246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4"/>
      <c r="F16" s="225"/>
      <c r="G16" s="224"/>
      <c r="H16" s="225"/>
      <c r="I16" s="224">
        <f>SUMIF(F47:F51,A16,I47:I51)+SUMIF(F47:F51,"PSU",I47:I51)</f>
        <v>0</v>
      </c>
      <c r="J16" s="226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4"/>
      <c r="F17" s="225"/>
      <c r="G17" s="224"/>
      <c r="H17" s="225"/>
      <c r="I17" s="224">
        <f>SUMIF(F47:F51,A17,I47:I51)</f>
        <v>0</v>
      </c>
      <c r="J17" s="226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4"/>
      <c r="F18" s="225"/>
      <c r="G18" s="224"/>
      <c r="H18" s="225"/>
      <c r="I18" s="224">
        <f>SUMIF(F47:F51,A18,I47:I51)</f>
        <v>0</v>
      </c>
      <c r="J18" s="226"/>
    </row>
    <row r="19" spans="1:10" ht="23.25" customHeight="1" x14ac:dyDescent="0.2">
      <c r="A19" s="144" t="s">
        <v>60</v>
      </c>
      <c r="B19" s="145" t="s">
        <v>26</v>
      </c>
      <c r="C19" s="58"/>
      <c r="D19" s="59"/>
      <c r="E19" s="224"/>
      <c r="F19" s="225"/>
      <c r="G19" s="224"/>
      <c r="H19" s="225"/>
      <c r="I19" s="224">
        <f>SUMIF(F47:F51,A19,I47:I51)</f>
        <v>0</v>
      </c>
      <c r="J19" s="226"/>
    </row>
    <row r="20" spans="1:10" ht="23.25" customHeight="1" x14ac:dyDescent="0.2">
      <c r="A20" s="144" t="s">
        <v>61</v>
      </c>
      <c r="B20" s="145" t="s">
        <v>27</v>
      </c>
      <c r="C20" s="58"/>
      <c r="D20" s="59"/>
      <c r="E20" s="224"/>
      <c r="F20" s="225"/>
      <c r="G20" s="224"/>
      <c r="H20" s="225"/>
      <c r="I20" s="224">
        <f>SUMIF(F47:F51,A20,I47:I51)</f>
        <v>0</v>
      </c>
      <c r="J20" s="226"/>
    </row>
    <row r="21" spans="1:10" ht="23.25" customHeight="1" x14ac:dyDescent="0.2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I23*E23/100</f>
        <v>0</v>
      </c>
      <c r="H24" s="231"/>
      <c r="I24" s="231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I25*E25/100</f>
        <v>0</v>
      </c>
      <c r="H26" s="240"/>
      <c r="I26" s="24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4">
        <f>ZakladDPHSniVypocet+ZakladDPHZaklVypocet</f>
        <v>0</v>
      </c>
      <c r="H28" s="244"/>
      <c r="I28" s="244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2">
        <f>ZakladDPHSni+DPHSni+ZakladDPHZakl+DPHZakl+Zaokrouhleni</f>
        <v>0</v>
      </c>
      <c r="H29" s="242"/>
      <c r="I29" s="242"/>
      <c r="J29" s="122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44011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45</v>
      </c>
      <c r="C39" s="213" t="s">
        <v>44</v>
      </c>
      <c r="D39" s="214"/>
      <c r="E39" s="214"/>
      <c r="F39" s="109">
        <f>'Rozpočet Pol'!AC100</f>
        <v>0</v>
      </c>
      <c r="G39" s="110">
        <f>'Rozpočet Pol'!AD100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5" t="s">
        <v>46</v>
      </c>
      <c r="C40" s="216"/>
      <c r="D40" s="216"/>
      <c r="E40" s="216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 x14ac:dyDescent="0.25">
      <c r="B44" s="123" t="s">
        <v>48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49</v>
      </c>
      <c r="G46" s="132"/>
      <c r="H46" s="132"/>
      <c r="I46" s="217" t="s">
        <v>28</v>
      </c>
      <c r="J46" s="217"/>
    </row>
    <row r="47" spans="1:10" ht="25.5" customHeight="1" x14ac:dyDescent="0.2">
      <c r="A47" s="125"/>
      <c r="B47" s="133" t="s">
        <v>50</v>
      </c>
      <c r="C47" s="219" t="s">
        <v>51</v>
      </c>
      <c r="D47" s="220"/>
      <c r="E47" s="220"/>
      <c r="F47" s="135" t="s">
        <v>23</v>
      </c>
      <c r="G47" s="136"/>
      <c r="H47" s="136"/>
      <c r="I47" s="218">
        <f>'Rozpočet Pol'!G8</f>
        <v>0</v>
      </c>
      <c r="J47" s="218"/>
    </row>
    <row r="48" spans="1:10" ht="25.5" customHeight="1" x14ac:dyDescent="0.2">
      <c r="A48" s="125"/>
      <c r="B48" s="127" t="s">
        <v>52</v>
      </c>
      <c r="C48" s="208" t="s">
        <v>53</v>
      </c>
      <c r="D48" s="209"/>
      <c r="E48" s="209"/>
      <c r="F48" s="137" t="s">
        <v>24</v>
      </c>
      <c r="G48" s="138"/>
      <c r="H48" s="138"/>
      <c r="I48" s="207">
        <f>'Rozpočet Pol'!G18</f>
        <v>0</v>
      </c>
      <c r="J48" s="207"/>
    </row>
    <row r="49" spans="1:10" ht="25.5" customHeight="1" x14ac:dyDescent="0.2">
      <c r="A49" s="125"/>
      <c r="B49" s="127" t="s">
        <v>54</v>
      </c>
      <c r="C49" s="208" t="s">
        <v>55</v>
      </c>
      <c r="D49" s="209"/>
      <c r="E49" s="209"/>
      <c r="F49" s="137" t="s">
        <v>24</v>
      </c>
      <c r="G49" s="138"/>
      <c r="H49" s="138"/>
      <c r="I49" s="207">
        <f>'Rozpočet Pol'!G37</f>
        <v>0</v>
      </c>
      <c r="J49" s="207"/>
    </row>
    <row r="50" spans="1:10" ht="25.5" customHeight="1" x14ac:dyDescent="0.2">
      <c r="A50" s="125"/>
      <c r="B50" s="127" t="s">
        <v>56</v>
      </c>
      <c r="C50" s="208" t="s">
        <v>57</v>
      </c>
      <c r="D50" s="209"/>
      <c r="E50" s="209"/>
      <c r="F50" s="137" t="s">
        <v>24</v>
      </c>
      <c r="G50" s="138"/>
      <c r="H50" s="138"/>
      <c r="I50" s="207">
        <f>'Rozpočet Pol'!G63</f>
        <v>0</v>
      </c>
      <c r="J50" s="207"/>
    </row>
    <row r="51" spans="1:10" ht="25.5" customHeight="1" x14ac:dyDescent="0.2">
      <c r="A51" s="125"/>
      <c r="B51" s="134" t="s">
        <v>58</v>
      </c>
      <c r="C51" s="211" t="s">
        <v>59</v>
      </c>
      <c r="D51" s="212"/>
      <c r="E51" s="212"/>
      <c r="F51" s="139" t="s">
        <v>23</v>
      </c>
      <c r="G51" s="140"/>
      <c r="H51" s="140"/>
      <c r="I51" s="210">
        <f>'Rozpočet Pol'!G96</f>
        <v>0</v>
      </c>
      <c r="J51" s="210"/>
    </row>
    <row r="52" spans="1:10" ht="25.5" customHeight="1" x14ac:dyDescent="0.2">
      <c r="A52" s="126"/>
      <c r="B52" s="130" t="s">
        <v>1</v>
      </c>
      <c r="C52" s="130"/>
      <c r="D52" s="131"/>
      <c r="E52" s="131"/>
      <c r="F52" s="141"/>
      <c r="G52" s="142"/>
      <c r="H52" s="142"/>
      <c r="I52" s="206">
        <f>SUM(I47:I51)</f>
        <v>0</v>
      </c>
      <c r="J52" s="206"/>
    </row>
    <row r="53" spans="1:10" x14ac:dyDescent="0.2">
      <c r="F53" s="143"/>
      <c r="G53" s="96"/>
      <c r="H53" s="143"/>
      <c r="I53" s="96"/>
      <c r="J53" s="96"/>
    </row>
    <row r="54" spans="1:10" x14ac:dyDescent="0.2">
      <c r="F54" s="143"/>
      <c r="G54" s="96"/>
      <c r="H54" s="143"/>
      <c r="I54" s="96"/>
      <c r="J54" s="96"/>
    </row>
    <row r="55" spans="1:10" x14ac:dyDescent="0.2">
      <c r="F55" s="143"/>
      <c r="G55" s="96"/>
      <c r="H55" s="143"/>
      <c r="I55" s="96"/>
      <c r="J55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39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110"/>
  <sheetViews>
    <sheetView tabSelected="1" topLeftCell="A69" workbookViewId="0">
      <selection activeCell="Y108" sqref="Y108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8" t="s">
        <v>6</v>
      </c>
      <c r="B1" s="268"/>
      <c r="C1" s="268"/>
      <c r="D1" s="268"/>
      <c r="E1" s="268"/>
      <c r="F1" s="268"/>
      <c r="G1" s="268"/>
      <c r="AE1" t="s">
        <v>63</v>
      </c>
    </row>
    <row r="2" spans="1:60" ht="24.95" customHeight="1" x14ac:dyDescent="0.2">
      <c r="A2" s="148" t="s">
        <v>62</v>
      </c>
      <c r="B2" s="146"/>
      <c r="C2" s="269" t="s">
        <v>44</v>
      </c>
      <c r="D2" s="270"/>
      <c r="E2" s="270"/>
      <c r="F2" s="270"/>
      <c r="G2" s="271"/>
      <c r="AE2" t="s">
        <v>64</v>
      </c>
    </row>
    <row r="3" spans="1:60" ht="24.95" customHeight="1" x14ac:dyDescent="0.2">
      <c r="A3" s="149" t="s">
        <v>7</v>
      </c>
      <c r="B3" s="147"/>
      <c r="C3" s="272" t="s">
        <v>41</v>
      </c>
      <c r="D3" s="273"/>
      <c r="E3" s="273"/>
      <c r="F3" s="273"/>
      <c r="G3" s="274"/>
      <c r="AE3" t="s">
        <v>65</v>
      </c>
    </row>
    <row r="4" spans="1:60" ht="24.95" hidden="1" customHeight="1" x14ac:dyDescent="0.2">
      <c r="A4" s="149" t="s">
        <v>8</v>
      </c>
      <c r="B4" s="147"/>
      <c r="C4" s="272"/>
      <c r="D4" s="273"/>
      <c r="E4" s="273"/>
      <c r="F4" s="273"/>
      <c r="G4" s="274"/>
      <c r="AE4" t="s">
        <v>66</v>
      </c>
    </row>
    <row r="5" spans="1:60" hidden="1" x14ac:dyDescent="0.2">
      <c r="A5" s="150" t="s">
        <v>67</v>
      </c>
      <c r="B5" s="151"/>
      <c r="C5" s="152"/>
      <c r="D5" s="153"/>
      <c r="E5" s="153"/>
      <c r="F5" s="153"/>
      <c r="G5" s="154"/>
      <c r="AE5" t="s">
        <v>68</v>
      </c>
    </row>
    <row r="7" spans="1:60" ht="38.25" x14ac:dyDescent="0.2">
      <c r="A7" s="159" t="s">
        <v>69</v>
      </c>
      <c r="B7" s="160" t="s">
        <v>70</v>
      </c>
      <c r="C7" s="160" t="s">
        <v>71</v>
      </c>
      <c r="D7" s="159" t="s">
        <v>72</v>
      </c>
      <c r="E7" s="159" t="s">
        <v>73</v>
      </c>
      <c r="F7" s="155" t="s">
        <v>74</v>
      </c>
      <c r="G7" s="178" t="s">
        <v>28</v>
      </c>
      <c r="H7" s="179" t="s">
        <v>29</v>
      </c>
      <c r="I7" s="179" t="s">
        <v>75</v>
      </c>
      <c r="J7" s="179" t="s">
        <v>30</v>
      </c>
      <c r="K7" s="179" t="s">
        <v>76</v>
      </c>
      <c r="L7" s="179" t="s">
        <v>77</v>
      </c>
      <c r="M7" s="179" t="s">
        <v>78</v>
      </c>
      <c r="N7" s="179" t="s">
        <v>79</v>
      </c>
      <c r="O7" s="179" t="s">
        <v>80</v>
      </c>
      <c r="P7" s="179" t="s">
        <v>81</v>
      </c>
      <c r="Q7" s="179" t="s">
        <v>82</v>
      </c>
      <c r="R7" s="179" t="s">
        <v>83</v>
      </c>
      <c r="S7" s="179" t="s">
        <v>84</v>
      </c>
      <c r="T7" s="179" t="s">
        <v>85</v>
      </c>
      <c r="U7" s="162" t="s">
        <v>86</v>
      </c>
    </row>
    <row r="8" spans="1:60" x14ac:dyDescent="0.2">
      <c r="A8" s="180" t="s">
        <v>87</v>
      </c>
      <c r="B8" s="181" t="s">
        <v>50</v>
      </c>
      <c r="C8" s="182" t="s">
        <v>51</v>
      </c>
      <c r="D8" s="183"/>
      <c r="E8" s="184"/>
      <c r="F8" s="185"/>
      <c r="G8" s="185">
        <f>SUMIF(AE9:AE17,"&lt;&gt;NOR",G9:G17)</f>
        <v>0</v>
      </c>
      <c r="H8" s="185"/>
      <c r="I8" s="185">
        <f>SUM(I9:I17)</f>
        <v>0</v>
      </c>
      <c r="J8" s="185"/>
      <c r="K8" s="185">
        <f>SUM(K9:K17)</f>
        <v>0</v>
      </c>
      <c r="L8" s="185"/>
      <c r="M8" s="185">
        <f>SUM(M9:M17)</f>
        <v>0</v>
      </c>
      <c r="N8" s="161"/>
      <c r="O8" s="161">
        <f>SUM(O9:O17)</f>
        <v>17</v>
      </c>
      <c r="P8" s="161"/>
      <c r="Q8" s="161">
        <f>SUM(Q9:Q17)</f>
        <v>0</v>
      </c>
      <c r="R8" s="161"/>
      <c r="S8" s="161"/>
      <c r="T8" s="180"/>
      <c r="U8" s="161">
        <f>SUM(U9:U17)</f>
        <v>41.769999999999996</v>
      </c>
      <c r="AE8" t="s">
        <v>88</v>
      </c>
    </row>
    <row r="9" spans="1:60" outlineLevel="1" x14ac:dyDescent="0.2">
      <c r="A9" s="157">
        <v>1</v>
      </c>
      <c r="B9" s="163" t="s">
        <v>89</v>
      </c>
      <c r="C9" s="198" t="s">
        <v>90</v>
      </c>
      <c r="D9" s="165" t="s">
        <v>91</v>
      </c>
      <c r="E9" s="172">
        <v>20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0</v>
      </c>
      <c r="M9" s="176">
        <f>G9*(1+L9/100)</f>
        <v>0</v>
      </c>
      <c r="N9" s="166">
        <v>0</v>
      </c>
      <c r="O9" s="166">
        <f>ROUND(E9*N9,5)</f>
        <v>0</v>
      </c>
      <c r="P9" s="166">
        <v>0</v>
      </c>
      <c r="Q9" s="166">
        <f>ROUND(E9*P9,5)</f>
        <v>0</v>
      </c>
      <c r="R9" s="166"/>
      <c r="S9" s="166"/>
      <c r="T9" s="167">
        <v>0.36499999999999999</v>
      </c>
      <c r="U9" s="166">
        <f>ROUND(E9*T9,2)</f>
        <v>7.3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92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/>
      <c r="B10" s="163"/>
      <c r="C10" s="199" t="s">
        <v>93</v>
      </c>
      <c r="D10" s="168"/>
      <c r="E10" s="173">
        <v>20</v>
      </c>
      <c r="F10" s="176"/>
      <c r="G10" s="176"/>
      <c r="H10" s="176"/>
      <c r="I10" s="176"/>
      <c r="J10" s="176"/>
      <c r="K10" s="176"/>
      <c r="L10" s="176"/>
      <c r="M10" s="176"/>
      <c r="N10" s="166"/>
      <c r="O10" s="166"/>
      <c r="P10" s="166"/>
      <c r="Q10" s="166"/>
      <c r="R10" s="166"/>
      <c r="S10" s="166"/>
      <c r="T10" s="167"/>
      <c r="U10" s="166"/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94</v>
      </c>
      <c r="AF10" s="156">
        <v>0</v>
      </c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outlineLevel="1" x14ac:dyDescent="0.2">
      <c r="A11" s="157">
        <v>2</v>
      </c>
      <c r="B11" s="163" t="s">
        <v>95</v>
      </c>
      <c r="C11" s="198" t="s">
        <v>96</v>
      </c>
      <c r="D11" s="165" t="s">
        <v>91</v>
      </c>
      <c r="E11" s="172">
        <v>20</v>
      </c>
      <c r="F11" s="175"/>
      <c r="G11" s="176">
        <f>ROUND(E11*F11,2)</f>
        <v>0</v>
      </c>
      <c r="H11" s="175"/>
      <c r="I11" s="176">
        <f>ROUND(E11*H11,2)</f>
        <v>0</v>
      </c>
      <c r="J11" s="175"/>
      <c r="K11" s="176">
        <f>ROUND(E11*J11,2)</f>
        <v>0</v>
      </c>
      <c r="L11" s="176">
        <v>0</v>
      </c>
      <c r="M11" s="176">
        <f>G11*(1+L11/100)</f>
        <v>0</v>
      </c>
      <c r="N11" s="166">
        <v>0</v>
      </c>
      <c r="O11" s="166">
        <f>ROUND(E11*N11,5)</f>
        <v>0</v>
      </c>
      <c r="P11" s="166">
        <v>0</v>
      </c>
      <c r="Q11" s="166">
        <f>ROUND(E11*P11,5)</f>
        <v>0</v>
      </c>
      <c r="R11" s="166"/>
      <c r="S11" s="166"/>
      <c r="T11" s="167">
        <v>0.34499999999999997</v>
      </c>
      <c r="U11" s="166">
        <f>ROUND(E11*T11,2)</f>
        <v>6.9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92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ht="22.5" outlineLevel="1" x14ac:dyDescent="0.2">
      <c r="A12" s="157">
        <v>3</v>
      </c>
      <c r="B12" s="163" t="s">
        <v>97</v>
      </c>
      <c r="C12" s="198" t="s">
        <v>98</v>
      </c>
      <c r="D12" s="165" t="s">
        <v>91</v>
      </c>
      <c r="E12" s="172">
        <v>10</v>
      </c>
      <c r="F12" s="175"/>
      <c r="G12" s="176">
        <f>ROUND(E12*F12,2)</f>
        <v>0</v>
      </c>
      <c r="H12" s="175"/>
      <c r="I12" s="176">
        <f>ROUND(E12*H12,2)</f>
        <v>0</v>
      </c>
      <c r="J12" s="175"/>
      <c r="K12" s="176">
        <f>ROUND(E12*J12,2)</f>
        <v>0</v>
      </c>
      <c r="L12" s="176">
        <v>0</v>
      </c>
      <c r="M12" s="176">
        <f>G12*(1+L12/100)</f>
        <v>0</v>
      </c>
      <c r="N12" s="166">
        <v>0</v>
      </c>
      <c r="O12" s="166">
        <f>ROUND(E12*N12,5)</f>
        <v>0</v>
      </c>
      <c r="P12" s="166">
        <v>0</v>
      </c>
      <c r="Q12" s="166">
        <f>ROUND(E12*P12,5)</f>
        <v>0</v>
      </c>
      <c r="R12" s="166"/>
      <c r="S12" s="166"/>
      <c r="T12" s="167">
        <v>1.0999999999999999E-2</v>
      </c>
      <c r="U12" s="166">
        <f>ROUND(E12*T12,2)</f>
        <v>0.11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92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/>
      <c r="B13" s="163"/>
      <c r="C13" s="199" t="s">
        <v>99</v>
      </c>
      <c r="D13" s="168"/>
      <c r="E13" s="173">
        <v>10</v>
      </c>
      <c r="F13" s="176"/>
      <c r="G13" s="176"/>
      <c r="H13" s="176"/>
      <c r="I13" s="176"/>
      <c r="J13" s="176"/>
      <c r="K13" s="176"/>
      <c r="L13" s="176"/>
      <c r="M13" s="176"/>
      <c r="N13" s="166"/>
      <c r="O13" s="166"/>
      <c r="P13" s="166"/>
      <c r="Q13" s="166"/>
      <c r="R13" s="166"/>
      <c r="S13" s="166"/>
      <c r="T13" s="167"/>
      <c r="U13" s="166"/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94</v>
      </c>
      <c r="AF13" s="156">
        <v>0</v>
      </c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4</v>
      </c>
      <c r="B14" s="163" t="s">
        <v>100</v>
      </c>
      <c r="C14" s="198" t="s">
        <v>101</v>
      </c>
      <c r="D14" s="165" t="s">
        <v>91</v>
      </c>
      <c r="E14" s="172">
        <v>10</v>
      </c>
      <c r="F14" s="175"/>
      <c r="G14" s="176">
        <f>ROUND(E14*F14,2)</f>
        <v>0</v>
      </c>
      <c r="H14" s="175"/>
      <c r="I14" s="176">
        <f>ROUND(E14*H14,2)</f>
        <v>0</v>
      </c>
      <c r="J14" s="175"/>
      <c r="K14" s="176">
        <f>ROUND(E14*J14,2)</f>
        <v>0</v>
      </c>
      <c r="L14" s="176">
        <v>0</v>
      </c>
      <c r="M14" s="176">
        <f>G14*(1+L14/100)</f>
        <v>0</v>
      </c>
      <c r="N14" s="166">
        <v>0</v>
      </c>
      <c r="O14" s="166">
        <f>ROUND(E14*N14,5)</f>
        <v>0</v>
      </c>
      <c r="P14" s="166">
        <v>0</v>
      </c>
      <c r="Q14" s="166">
        <f>ROUND(E14*P14,5)</f>
        <v>0</v>
      </c>
      <c r="R14" s="166"/>
      <c r="S14" s="166"/>
      <c r="T14" s="167">
        <v>8.9999999999999993E-3</v>
      </c>
      <c r="U14" s="166">
        <f>ROUND(E14*T14,2)</f>
        <v>0.09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92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outlineLevel="1" x14ac:dyDescent="0.2">
      <c r="A15" s="157">
        <v>5</v>
      </c>
      <c r="B15" s="163" t="s">
        <v>102</v>
      </c>
      <c r="C15" s="198" t="s">
        <v>103</v>
      </c>
      <c r="D15" s="165" t="s">
        <v>91</v>
      </c>
      <c r="E15" s="172">
        <v>10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0</v>
      </c>
      <c r="M15" s="176">
        <f>G15*(1+L15/100)</f>
        <v>0</v>
      </c>
      <c r="N15" s="166">
        <v>0</v>
      </c>
      <c r="O15" s="166">
        <f>ROUND(E15*N15,5)</f>
        <v>0</v>
      </c>
      <c r="P15" s="166">
        <v>0</v>
      </c>
      <c r="Q15" s="166">
        <f>ROUND(E15*P15,5)</f>
        <v>0</v>
      </c>
      <c r="R15" s="166"/>
      <c r="S15" s="166"/>
      <c r="T15" s="167">
        <v>0</v>
      </c>
      <c r="U15" s="166">
        <f>ROUND(E15*T15,2)</f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92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outlineLevel="1" x14ac:dyDescent="0.2">
      <c r="A16" s="157">
        <v>6</v>
      </c>
      <c r="B16" s="163" t="s">
        <v>104</v>
      </c>
      <c r="C16" s="198" t="s">
        <v>105</v>
      </c>
      <c r="D16" s="165" t="s">
        <v>91</v>
      </c>
      <c r="E16" s="172">
        <v>10</v>
      </c>
      <c r="F16" s="175"/>
      <c r="G16" s="176">
        <f>ROUND(E16*F16,2)</f>
        <v>0</v>
      </c>
      <c r="H16" s="175"/>
      <c r="I16" s="176">
        <f>ROUND(E16*H16,2)</f>
        <v>0</v>
      </c>
      <c r="J16" s="175"/>
      <c r="K16" s="176">
        <f>ROUND(E16*J16,2)</f>
        <v>0</v>
      </c>
      <c r="L16" s="176">
        <v>0</v>
      </c>
      <c r="M16" s="176">
        <f>G16*(1+L16/100)</f>
        <v>0</v>
      </c>
      <c r="N16" s="166">
        <v>0</v>
      </c>
      <c r="O16" s="166">
        <f>ROUND(E16*N16,5)</f>
        <v>0</v>
      </c>
      <c r="P16" s="166">
        <v>0</v>
      </c>
      <c r="Q16" s="166">
        <f>ROUND(E16*P16,5)</f>
        <v>0</v>
      </c>
      <c r="R16" s="166"/>
      <c r="S16" s="166"/>
      <c r="T16" s="167">
        <v>1.1499999999999999</v>
      </c>
      <c r="U16" s="166">
        <f>ROUND(E16*T16,2)</f>
        <v>11.5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92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ht="22.5" outlineLevel="1" x14ac:dyDescent="0.2">
      <c r="A17" s="157">
        <v>7</v>
      </c>
      <c r="B17" s="163" t="s">
        <v>106</v>
      </c>
      <c r="C17" s="198" t="s">
        <v>107</v>
      </c>
      <c r="D17" s="165" t="s">
        <v>91</v>
      </c>
      <c r="E17" s="172">
        <v>10</v>
      </c>
      <c r="F17" s="175"/>
      <c r="G17" s="176">
        <f>ROUND(E17*F17,2)</f>
        <v>0</v>
      </c>
      <c r="H17" s="175"/>
      <c r="I17" s="176">
        <f>ROUND(E17*H17,2)</f>
        <v>0</v>
      </c>
      <c r="J17" s="175"/>
      <c r="K17" s="176">
        <f>ROUND(E17*J17,2)</f>
        <v>0</v>
      </c>
      <c r="L17" s="176">
        <v>0</v>
      </c>
      <c r="M17" s="176">
        <f>G17*(1+L17/100)</f>
        <v>0</v>
      </c>
      <c r="N17" s="166">
        <v>1.7</v>
      </c>
      <c r="O17" s="166">
        <f>ROUND(E17*N17,5)</f>
        <v>17</v>
      </c>
      <c r="P17" s="166">
        <v>0</v>
      </c>
      <c r="Q17" s="166">
        <f>ROUND(E17*P17,5)</f>
        <v>0</v>
      </c>
      <c r="R17" s="166"/>
      <c r="S17" s="166"/>
      <c r="T17" s="167">
        <v>1.587</v>
      </c>
      <c r="U17" s="166">
        <f>ROUND(E17*T17,2)</f>
        <v>15.87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92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x14ac:dyDescent="0.2">
      <c r="A18" s="158" t="s">
        <v>87</v>
      </c>
      <c r="B18" s="164" t="s">
        <v>52</v>
      </c>
      <c r="C18" s="200" t="s">
        <v>53</v>
      </c>
      <c r="D18" s="169"/>
      <c r="E18" s="174"/>
      <c r="F18" s="177"/>
      <c r="G18" s="177">
        <f>SUMIF(AE19:AE36,"&lt;&gt;NOR",G19:G36)</f>
        <v>0</v>
      </c>
      <c r="H18" s="177"/>
      <c r="I18" s="177">
        <f>SUM(I19:I36)</f>
        <v>0</v>
      </c>
      <c r="J18" s="177"/>
      <c r="K18" s="177">
        <f>SUM(K19:K36)</f>
        <v>0</v>
      </c>
      <c r="L18" s="177"/>
      <c r="M18" s="177">
        <f>SUM(M19:M36)</f>
        <v>0</v>
      </c>
      <c r="N18" s="170"/>
      <c r="O18" s="170">
        <f>SUM(O19:O36)</f>
        <v>0.15007000000000001</v>
      </c>
      <c r="P18" s="170"/>
      <c r="Q18" s="170">
        <f>SUM(Q19:Q36)</f>
        <v>0.4476</v>
      </c>
      <c r="R18" s="170"/>
      <c r="S18" s="170"/>
      <c r="T18" s="171"/>
      <c r="U18" s="170">
        <f>SUM(U19:U36)</f>
        <v>71.97</v>
      </c>
      <c r="AE18" t="s">
        <v>88</v>
      </c>
    </row>
    <row r="19" spans="1:60" outlineLevel="1" x14ac:dyDescent="0.2">
      <c r="A19" s="157">
        <v>8</v>
      </c>
      <c r="B19" s="163" t="s">
        <v>108</v>
      </c>
      <c r="C19" s="198" t="s">
        <v>109</v>
      </c>
      <c r="D19" s="165" t="s">
        <v>110</v>
      </c>
      <c r="E19" s="172">
        <v>30</v>
      </c>
      <c r="F19" s="175"/>
      <c r="G19" s="176">
        <f t="shared" ref="G19:G36" si="0">ROUND(E19*F19,2)</f>
        <v>0</v>
      </c>
      <c r="H19" s="175"/>
      <c r="I19" s="176">
        <f t="shared" ref="I19:I36" si="1">ROUND(E19*H19,2)</f>
        <v>0</v>
      </c>
      <c r="J19" s="175"/>
      <c r="K19" s="176">
        <f t="shared" ref="K19:K36" si="2">ROUND(E19*J19,2)</f>
        <v>0</v>
      </c>
      <c r="L19" s="176">
        <v>0</v>
      </c>
      <c r="M19" s="176">
        <f t="shared" ref="M19:M36" si="3">G19*(1+L19/100)</f>
        <v>0</v>
      </c>
      <c r="N19" s="166">
        <v>0</v>
      </c>
      <c r="O19" s="166">
        <f t="shared" ref="O19:O36" si="4">ROUND(E19*N19,5)</f>
        <v>0</v>
      </c>
      <c r="P19" s="166">
        <v>1.4919999999999999E-2</v>
      </c>
      <c r="Q19" s="166">
        <f t="shared" ref="Q19:Q36" si="5">ROUND(E19*P19,5)</f>
        <v>0.4476</v>
      </c>
      <c r="R19" s="166"/>
      <c r="S19" s="166"/>
      <c r="T19" s="167">
        <v>0.41299999999999998</v>
      </c>
      <c r="U19" s="166">
        <f t="shared" ref="U19:U36" si="6">ROUND(E19*T19,2)</f>
        <v>12.39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92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9</v>
      </c>
      <c r="B20" s="163" t="s">
        <v>111</v>
      </c>
      <c r="C20" s="198" t="s">
        <v>112</v>
      </c>
      <c r="D20" s="165" t="s">
        <v>113</v>
      </c>
      <c r="E20" s="172">
        <v>0.45</v>
      </c>
      <c r="F20" s="175"/>
      <c r="G20" s="176">
        <f t="shared" si="0"/>
        <v>0</v>
      </c>
      <c r="H20" s="175"/>
      <c r="I20" s="176">
        <f t="shared" si="1"/>
        <v>0</v>
      </c>
      <c r="J20" s="175"/>
      <c r="K20" s="176">
        <f t="shared" si="2"/>
        <v>0</v>
      </c>
      <c r="L20" s="176">
        <v>0</v>
      </c>
      <c r="M20" s="176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3.379</v>
      </c>
      <c r="U20" s="166">
        <f t="shared" si="6"/>
        <v>1.52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92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outlineLevel="1" x14ac:dyDescent="0.2">
      <c r="A21" s="157">
        <v>10</v>
      </c>
      <c r="B21" s="163" t="s">
        <v>114</v>
      </c>
      <c r="C21" s="198" t="s">
        <v>115</v>
      </c>
      <c r="D21" s="165" t="s">
        <v>116</v>
      </c>
      <c r="E21" s="172">
        <v>3</v>
      </c>
      <c r="F21" s="175"/>
      <c r="G21" s="176">
        <f t="shared" si="0"/>
        <v>0</v>
      </c>
      <c r="H21" s="175"/>
      <c r="I21" s="176">
        <f t="shared" si="1"/>
        <v>0</v>
      </c>
      <c r="J21" s="175"/>
      <c r="K21" s="176">
        <f t="shared" si="2"/>
        <v>0</v>
      </c>
      <c r="L21" s="176">
        <v>0</v>
      </c>
      <c r="M21" s="176">
        <f t="shared" si="3"/>
        <v>0</v>
      </c>
      <c r="N21" s="166">
        <v>0</v>
      </c>
      <c r="O21" s="166">
        <f t="shared" si="4"/>
        <v>0</v>
      </c>
      <c r="P21" s="166">
        <v>0</v>
      </c>
      <c r="Q21" s="166">
        <f t="shared" si="5"/>
        <v>0</v>
      </c>
      <c r="R21" s="166"/>
      <c r="S21" s="166"/>
      <c r="T21" s="167">
        <v>0.157</v>
      </c>
      <c r="U21" s="166">
        <f t="shared" si="6"/>
        <v>0.47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92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outlineLevel="1" x14ac:dyDescent="0.2">
      <c r="A22" s="157">
        <v>11</v>
      </c>
      <c r="B22" s="163" t="s">
        <v>117</v>
      </c>
      <c r="C22" s="198" t="s">
        <v>118</v>
      </c>
      <c r="D22" s="165" t="s">
        <v>116</v>
      </c>
      <c r="E22" s="172">
        <v>4</v>
      </c>
      <c r="F22" s="175"/>
      <c r="G22" s="176">
        <f t="shared" si="0"/>
        <v>0</v>
      </c>
      <c r="H22" s="175"/>
      <c r="I22" s="176">
        <f t="shared" si="1"/>
        <v>0</v>
      </c>
      <c r="J22" s="175"/>
      <c r="K22" s="176">
        <f t="shared" si="2"/>
        <v>0</v>
      </c>
      <c r="L22" s="176">
        <v>0</v>
      </c>
      <c r="M22" s="176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0.17399999999999999</v>
      </c>
      <c r="U22" s="166">
        <f t="shared" si="6"/>
        <v>0.7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92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12</v>
      </c>
      <c r="B23" s="163" t="s">
        <v>119</v>
      </c>
      <c r="C23" s="198" t="s">
        <v>120</v>
      </c>
      <c r="D23" s="165" t="s">
        <v>116</v>
      </c>
      <c r="E23" s="172">
        <v>4</v>
      </c>
      <c r="F23" s="175"/>
      <c r="G23" s="176">
        <f t="shared" si="0"/>
        <v>0</v>
      </c>
      <c r="H23" s="175"/>
      <c r="I23" s="176">
        <f t="shared" si="1"/>
        <v>0</v>
      </c>
      <c r="J23" s="175"/>
      <c r="K23" s="176">
        <f t="shared" si="2"/>
        <v>0</v>
      </c>
      <c r="L23" s="176">
        <v>0</v>
      </c>
      <c r="M23" s="176">
        <f t="shared" si="3"/>
        <v>0</v>
      </c>
      <c r="N23" s="166">
        <v>0</v>
      </c>
      <c r="O23" s="166">
        <f t="shared" si="4"/>
        <v>0</v>
      </c>
      <c r="P23" s="166">
        <v>0</v>
      </c>
      <c r="Q23" s="166">
        <f t="shared" si="5"/>
        <v>0</v>
      </c>
      <c r="R23" s="166"/>
      <c r="S23" s="166"/>
      <c r="T23" s="167">
        <v>0.25900000000000001</v>
      </c>
      <c r="U23" s="166">
        <f t="shared" si="6"/>
        <v>1.04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92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outlineLevel="1" x14ac:dyDescent="0.2">
      <c r="A24" s="157">
        <v>13</v>
      </c>
      <c r="B24" s="163" t="s">
        <v>121</v>
      </c>
      <c r="C24" s="198" t="s">
        <v>122</v>
      </c>
      <c r="D24" s="165" t="s">
        <v>110</v>
      </c>
      <c r="E24" s="172">
        <v>35</v>
      </c>
      <c r="F24" s="175"/>
      <c r="G24" s="176">
        <f t="shared" si="0"/>
        <v>0</v>
      </c>
      <c r="H24" s="175"/>
      <c r="I24" s="176">
        <f t="shared" si="1"/>
        <v>0</v>
      </c>
      <c r="J24" s="175"/>
      <c r="K24" s="176">
        <f t="shared" si="2"/>
        <v>0</v>
      </c>
      <c r="L24" s="176">
        <v>0</v>
      </c>
      <c r="M24" s="176">
        <f t="shared" si="3"/>
        <v>0</v>
      </c>
      <c r="N24" s="166">
        <v>0</v>
      </c>
      <c r="O24" s="166">
        <f t="shared" si="4"/>
        <v>0</v>
      </c>
      <c r="P24" s="166">
        <v>0</v>
      </c>
      <c r="Q24" s="166">
        <f t="shared" si="5"/>
        <v>0</v>
      </c>
      <c r="R24" s="166"/>
      <c r="S24" s="166"/>
      <c r="T24" s="167">
        <v>5.8999999999999997E-2</v>
      </c>
      <c r="U24" s="166">
        <f t="shared" si="6"/>
        <v>2.0699999999999998</v>
      </c>
      <c r="V24" s="156"/>
      <c r="W24" s="156"/>
      <c r="X24" s="156"/>
      <c r="Y24" s="156"/>
      <c r="Z24" s="156"/>
      <c r="AA24" s="156"/>
      <c r="AB24" s="156"/>
      <c r="AC24" s="156"/>
      <c r="AD24" s="156"/>
      <c r="AE24" s="156" t="s">
        <v>92</v>
      </c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  <c r="AV24" s="156"/>
      <c r="AW24" s="156"/>
      <c r="AX24" s="156"/>
      <c r="AY24" s="156"/>
      <c r="AZ24" s="156"/>
      <c r="BA24" s="156"/>
      <c r="BB24" s="156"/>
      <c r="BC24" s="156"/>
      <c r="BD24" s="156"/>
      <c r="BE24" s="156"/>
      <c r="BF24" s="156"/>
      <c r="BG24" s="156"/>
      <c r="BH24" s="156"/>
    </row>
    <row r="25" spans="1:60" outlineLevel="1" x14ac:dyDescent="0.2">
      <c r="A25" s="157">
        <v>14</v>
      </c>
      <c r="B25" s="163" t="s">
        <v>123</v>
      </c>
      <c r="C25" s="198" t="s">
        <v>124</v>
      </c>
      <c r="D25" s="165" t="s">
        <v>110</v>
      </c>
      <c r="E25" s="172">
        <v>25</v>
      </c>
      <c r="F25" s="175"/>
      <c r="G25" s="176">
        <f t="shared" si="0"/>
        <v>0</v>
      </c>
      <c r="H25" s="175"/>
      <c r="I25" s="176">
        <f t="shared" si="1"/>
        <v>0</v>
      </c>
      <c r="J25" s="175"/>
      <c r="K25" s="176">
        <f t="shared" si="2"/>
        <v>0</v>
      </c>
      <c r="L25" s="176">
        <v>0</v>
      </c>
      <c r="M25" s="176">
        <f t="shared" si="3"/>
        <v>0</v>
      </c>
      <c r="N25" s="166">
        <v>0</v>
      </c>
      <c r="O25" s="166">
        <f t="shared" si="4"/>
        <v>0</v>
      </c>
      <c r="P25" s="166">
        <v>0</v>
      </c>
      <c r="Q25" s="166">
        <f t="shared" si="5"/>
        <v>0</v>
      </c>
      <c r="R25" s="166"/>
      <c r="S25" s="166"/>
      <c r="T25" s="167">
        <v>4.8000000000000001E-2</v>
      </c>
      <c r="U25" s="166">
        <f t="shared" si="6"/>
        <v>1.2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92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15</v>
      </c>
      <c r="B26" s="163" t="s">
        <v>125</v>
      </c>
      <c r="C26" s="198" t="s">
        <v>126</v>
      </c>
      <c r="D26" s="165" t="s">
        <v>110</v>
      </c>
      <c r="E26" s="172">
        <v>15</v>
      </c>
      <c r="F26" s="175"/>
      <c r="G26" s="176">
        <f t="shared" si="0"/>
        <v>0</v>
      </c>
      <c r="H26" s="175"/>
      <c r="I26" s="176">
        <f t="shared" si="1"/>
        <v>0</v>
      </c>
      <c r="J26" s="175"/>
      <c r="K26" s="176">
        <f t="shared" si="2"/>
        <v>0</v>
      </c>
      <c r="L26" s="176">
        <v>0</v>
      </c>
      <c r="M26" s="176">
        <f t="shared" si="3"/>
        <v>0</v>
      </c>
      <c r="N26" s="166">
        <v>0</v>
      </c>
      <c r="O26" s="166">
        <f t="shared" si="4"/>
        <v>0</v>
      </c>
      <c r="P26" s="166">
        <v>0</v>
      </c>
      <c r="Q26" s="166">
        <f t="shared" si="5"/>
        <v>0</v>
      </c>
      <c r="R26" s="166"/>
      <c r="S26" s="166"/>
      <c r="T26" s="167">
        <v>5.8999999999999997E-2</v>
      </c>
      <c r="U26" s="166">
        <f t="shared" si="6"/>
        <v>0.89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92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16</v>
      </c>
      <c r="B27" s="163" t="s">
        <v>127</v>
      </c>
      <c r="C27" s="198" t="s">
        <v>128</v>
      </c>
      <c r="D27" s="165" t="s">
        <v>110</v>
      </c>
      <c r="E27" s="172">
        <v>5</v>
      </c>
      <c r="F27" s="175"/>
      <c r="G27" s="176">
        <f t="shared" si="0"/>
        <v>0</v>
      </c>
      <c r="H27" s="175"/>
      <c r="I27" s="176">
        <f t="shared" si="1"/>
        <v>0</v>
      </c>
      <c r="J27" s="175"/>
      <c r="K27" s="176">
        <f t="shared" si="2"/>
        <v>0</v>
      </c>
      <c r="L27" s="176">
        <v>0</v>
      </c>
      <c r="M27" s="176">
        <f t="shared" si="3"/>
        <v>0</v>
      </c>
      <c r="N27" s="166">
        <v>3.8000000000000002E-4</v>
      </c>
      <c r="O27" s="166">
        <f t="shared" si="4"/>
        <v>1.9E-3</v>
      </c>
      <c r="P27" s="166">
        <v>0</v>
      </c>
      <c r="Q27" s="166">
        <f t="shared" si="5"/>
        <v>0</v>
      </c>
      <c r="R27" s="166"/>
      <c r="S27" s="166"/>
      <c r="T27" s="167">
        <v>0.32</v>
      </c>
      <c r="U27" s="166">
        <f t="shared" si="6"/>
        <v>1.6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92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outlineLevel="1" x14ac:dyDescent="0.2">
      <c r="A28" s="157">
        <v>17</v>
      </c>
      <c r="B28" s="163" t="s">
        <v>129</v>
      </c>
      <c r="C28" s="198" t="s">
        <v>130</v>
      </c>
      <c r="D28" s="165" t="s">
        <v>110</v>
      </c>
      <c r="E28" s="172">
        <v>5</v>
      </c>
      <c r="F28" s="175"/>
      <c r="G28" s="176">
        <f t="shared" si="0"/>
        <v>0</v>
      </c>
      <c r="H28" s="175"/>
      <c r="I28" s="176">
        <f t="shared" si="1"/>
        <v>0</v>
      </c>
      <c r="J28" s="175"/>
      <c r="K28" s="176">
        <f t="shared" si="2"/>
        <v>0</v>
      </c>
      <c r="L28" s="176">
        <v>0</v>
      </c>
      <c r="M28" s="176">
        <f t="shared" si="3"/>
        <v>0</v>
      </c>
      <c r="N28" s="166">
        <v>4.6999999999999999E-4</v>
      </c>
      <c r="O28" s="166">
        <f t="shared" si="4"/>
        <v>2.3500000000000001E-3</v>
      </c>
      <c r="P28" s="166">
        <v>0</v>
      </c>
      <c r="Q28" s="166">
        <f t="shared" si="5"/>
        <v>0</v>
      </c>
      <c r="R28" s="166"/>
      <c r="S28" s="166"/>
      <c r="T28" s="167">
        <v>0.35899999999999999</v>
      </c>
      <c r="U28" s="166">
        <f t="shared" si="6"/>
        <v>1.8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92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outlineLevel="1" x14ac:dyDescent="0.2">
      <c r="A29" s="157">
        <v>18</v>
      </c>
      <c r="B29" s="163" t="s">
        <v>131</v>
      </c>
      <c r="C29" s="198" t="s">
        <v>132</v>
      </c>
      <c r="D29" s="165" t="s">
        <v>110</v>
      </c>
      <c r="E29" s="172">
        <v>5</v>
      </c>
      <c r="F29" s="175"/>
      <c r="G29" s="176">
        <f t="shared" si="0"/>
        <v>0</v>
      </c>
      <c r="H29" s="175"/>
      <c r="I29" s="176">
        <f t="shared" si="1"/>
        <v>0</v>
      </c>
      <c r="J29" s="175"/>
      <c r="K29" s="176">
        <f t="shared" si="2"/>
        <v>0</v>
      </c>
      <c r="L29" s="176">
        <v>0</v>
      </c>
      <c r="M29" s="176">
        <f t="shared" si="3"/>
        <v>0</v>
      </c>
      <c r="N29" s="166">
        <v>7.7999999999999999E-4</v>
      </c>
      <c r="O29" s="166">
        <f t="shared" si="4"/>
        <v>3.8999999999999998E-3</v>
      </c>
      <c r="P29" s="166">
        <v>0</v>
      </c>
      <c r="Q29" s="166">
        <f t="shared" si="5"/>
        <v>0</v>
      </c>
      <c r="R29" s="166"/>
      <c r="S29" s="166"/>
      <c r="T29" s="167">
        <v>0.81899999999999995</v>
      </c>
      <c r="U29" s="166">
        <f t="shared" si="6"/>
        <v>4.0999999999999996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92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outlineLevel="1" x14ac:dyDescent="0.2">
      <c r="A30" s="157">
        <v>19</v>
      </c>
      <c r="B30" s="163" t="s">
        <v>133</v>
      </c>
      <c r="C30" s="198" t="s">
        <v>134</v>
      </c>
      <c r="D30" s="165" t="s">
        <v>110</v>
      </c>
      <c r="E30" s="172">
        <v>20</v>
      </c>
      <c r="F30" s="175"/>
      <c r="G30" s="176">
        <f t="shared" si="0"/>
        <v>0</v>
      </c>
      <c r="H30" s="175"/>
      <c r="I30" s="176">
        <f t="shared" si="1"/>
        <v>0</v>
      </c>
      <c r="J30" s="175"/>
      <c r="K30" s="176">
        <f t="shared" si="2"/>
        <v>0</v>
      </c>
      <c r="L30" s="176">
        <v>0</v>
      </c>
      <c r="M30" s="176">
        <f t="shared" si="3"/>
        <v>0</v>
      </c>
      <c r="N30" s="166">
        <v>1.31E-3</v>
      </c>
      <c r="O30" s="166">
        <f t="shared" si="4"/>
        <v>2.6200000000000001E-2</v>
      </c>
      <c r="P30" s="166">
        <v>0</v>
      </c>
      <c r="Q30" s="166">
        <f t="shared" si="5"/>
        <v>0</v>
      </c>
      <c r="R30" s="166"/>
      <c r="S30" s="166"/>
      <c r="T30" s="167">
        <v>0.79700000000000004</v>
      </c>
      <c r="U30" s="166">
        <f t="shared" si="6"/>
        <v>15.94</v>
      </c>
      <c r="V30" s="156"/>
      <c r="W30" s="156"/>
      <c r="X30" s="156"/>
      <c r="Y30" s="156"/>
      <c r="Z30" s="156"/>
      <c r="AA30" s="156"/>
      <c r="AB30" s="156"/>
      <c r="AC30" s="156"/>
      <c r="AD30" s="156"/>
      <c r="AE30" s="156" t="s">
        <v>92</v>
      </c>
      <c r="AF30" s="156"/>
      <c r="AG30" s="156"/>
      <c r="AH30" s="156"/>
      <c r="AI30" s="156"/>
      <c r="AJ30" s="156"/>
      <c r="AK30" s="156"/>
      <c r="AL30" s="156"/>
      <c r="AM30" s="156"/>
      <c r="AN30" s="156"/>
      <c r="AO30" s="156"/>
      <c r="AP30" s="156"/>
      <c r="AQ30" s="156"/>
      <c r="AR30" s="156"/>
      <c r="AS30" s="156"/>
      <c r="AT30" s="156"/>
      <c r="AU30" s="156"/>
      <c r="AV30" s="156"/>
      <c r="AW30" s="156"/>
      <c r="AX30" s="156"/>
      <c r="AY30" s="156"/>
      <c r="AZ30" s="156"/>
      <c r="BA30" s="156"/>
      <c r="BB30" s="156"/>
      <c r="BC30" s="156"/>
      <c r="BD30" s="156"/>
      <c r="BE30" s="156"/>
      <c r="BF30" s="156"/>
      <c r="BG30" s="156"/>
      <c r="BH30" s="156"/>
    </row>
    <row r="31" spans="1:60" outlineLevel="1" x14ac:dyDescent="0.2">
      <c r="A31" s="157">
        <v>20</v>
      </c>
      <c r="B31" s="163" t="s">
        <v>135</v>
      </c>
      <c r="C31" s="198" t="s">
        <v>136</v>
      </c>
      <c r="D31" s="165" t="s">
        <v>110</v>
      </c>
      <c r="E31" s="172">
        <v>5</v>
      </c>
      <c r="F31" s="175"/>
      <c r="G31" s="176">
        <f t="shared" si="0"/>
        <v>0</v>
      </c>
      <c r="H31" s="175"/>
      <c r="I31" s="176">
        <f t="shared" si="1"/>
        <v>0</v>
      </c>
      <c r="J31" s="175"/>
      <c r="K31" s="176">
        <f t="shared" si="2"/>
        <v>0</v>
      </c>
      <c r="L31" s="176">
        <v>0</v>
      </c>
      <c r="M31" s="176">
        <f t="shared" si="3"/>
        <v>0</v>
      </c>
      <c r="N31" s="166">
        <v>2.0999999999999999E-3</v>
      </c>
      <c r="O31" s="166">
        <f t="shared" si="4"/>
        <v>1.0500000000000001E-2</v>
      </c>
      <c r="P31" s="166">
        <v>0</v>
      </c>
      <c r="Q31" s="166">
        <f t="shared" si="5"/>
        <v>0</v>
      </c>
      <c r="R31" s="166"/>
      <c r="S31" s="166"/>
      <c r="T31" s="167">
        <v>0.8</v>
      </c>
      <c r="U31" s="166">
        <f t="shared" si="6"/>
        <v>4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92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outlineLevel="1" x14ac:dyDescent="0.2">
      <c r="A32" s="157">
        <v>21</v>
      </c>
      <c r="B32" s="163" t="s">
        <v>137</v>
      </c>
      <c r="C32" s="198" t="s">
        <v>138</v>
      </c>
      <c r="D32" s="165" t="s">
        <v>110</v>
      </c>
      <c r="E32" s="172">
        <v>20</v>
      </c>
      <c r="F32" s="175"/>
      <c r="G32" s="176">
        <f t="shared" si="0"/>
        <v>0</v>
      </c>
      <c r="H32" s="175"/>
      <c r="I32" s="176">
        <f t="shared" si="1"/>
        <v>0</v>
      </c>
      <c r="J32" s="175"/>
      <c r="K32" s="176">
        <f t="shared" si="2"/>
        <v>0</v>
      </c>
      <c r="L32" s="176">
        <v>0</v>
      </c>
      <c r="M32" s="176">
        <f t="shared" si="3"/>
        <v>0</v>
      </c>
      <c r="N32" s="166">
        <v>2.5200000000000001E-3</v>
      </c>
      <c r="O32" s="166">
        <f t="shared" si="4"/>
        <v>5.04E-2</v>
      </c>
      <c r="P32" s="166">
        <v>0</v>
      </c>
      <c r="Q32" s="166">
        <f t="shared" si="5"/>
        <v>0</v>
      </c>
      <c r="R32" s="166"/>
      <c r="S32" s="166"/>
      <c r="T32" s="167">
        <v>0.8</v>
      </c>
      <c r="U32" s="166">
        <f t="shared" si="6"/>
        <v>16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92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22</v>
      </c>
      <c r="B33" s="163" t="s">
        <v>139</v>
      </c>
      <c r="C33" s="198" t="s">
        <v>140</v>
      </c>
      <c r="D33" s="165" t="s">
        <v>110</v>
      </c>
      <c r="E33" s="172">
        <v>15</v>
      </c>
      <c r="F33" s="175"/>
      <c r="G33" s="176">
        <f t="shared" si="0"/>
        <v>0</v>
      </c>
      <c r="H33" s="175"/>
      <c r="I33" s="176">
        <f t="shared" si="1"/>
        <v>0</v>
      </c>
      <c r="J33" s="175"/>
      <c r="K33" s="176">
        <f t="shared" si="2"/>
        <v>0</v>
      </c>
      <c r="L33" s="176">
        <v>0</v>
      </c>
      <c r="M33" s="176">
        <f t="shared" si="3"/>
        <v>0</v>
      </c>
      <c r="N33" s="166">
        <v>3.5699999999999998E-3</v>
      </c>
      <c r="O33" s="166">
        <f t="shared" si="4"/>
        <v>5.355E-2</v>
      </c>
      <c r="P33" s="166">
        <v>0</v>
      </c>
      <c r="Q33" s="166">
        <f t="shared" si="5"/>
        <v>0</v>
      </c>
      <c r="R33" s="166"/>
      <c r="S33" s="166"/>
      <c r="T33" s="167">
        <v>0.55000000000000004</v>
      </c>
      <c r="U33" s="166">
        <f t="shared" si="6"/>
        <v>8.25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92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ht="22.5" outlineLevel="1" x14ac:dyDescent="0.2">
      <c r="A34" s="157">
        <v>23</v>
      </c>
      <c r="B34" s="163" t="s">
        <v>141</v>
      </c>
      <c r="C34" s="198" t="s">
        <v>142</v>
      </c>
      <c r="D34" s="165" t="s">
        <v>116</v>
      </c>
      <c r="E34" s="172">
        <v>1</v>
      </c>
      <c r="F34" s="175"/>
      <c r="G34" s="176">
        <f t="shared" si="0"/>
        <v>0</v>
      </c>
      <c r="H34" s="175"/>
      <c r="I34" s="176">
        <f t="shared" si="1"/>
        <v>0</v>
      </c>
      <c r="J34" s="175"/>
      <c r="K34" s="176">
        <f t="shared" si="2"/>
        <v>0</v>
      </c>
      <c r="L34" s="176">
        <v>0</v>
      </c>
      <c r="M34" s="176">
        <f t="shared" si="3"/>
        <v>0</v>
      </c>
      <c r="N34" s="166">
        <v>7.2999999999999996E-4</v>
      </c>
      <c r="O34" s="166">
        <f t="shared" si="4"/>
        <v>7.2999999999999996E-4</v>
      </c>
      <c r="P34" s="166">
        <v>0</v>
      </c>
      <c r="Q34" s="166">
        <f t="shared" si="5"/>
        <v>0</v>
      </c>
      <c r="R34" s="166"/>
      <c r="S34" s="166"/>
      <c r="T34" s="167">
        <v>0</v>
      </c>
      <c r="U34" s="166">
        <f t="shared" si="6"/>
        <v>0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143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24</v>
      </c>
      <c r="B35" s="163" t="s">
        <v>144</v>
      </c>
      <c r="C35" s="198" t="s">
        <v>145</v>
      </c>
      <c r="D35" s="165" t="s">
        <v>116</v>
      </c>
      <c r="E35" s="172">
        <v>2</v>
      </c>
      <c r="F35" s="175"/>
      <c r="G35" s="176">
        <f t="shared" si="0"/>
        <v>0</v>
      </c>
      <c r="H35" s="175"/>
      <c r="I35" s="176">
        <f t="shared" si="1"/>
        <v>0</v>
      </c>
      <c r="J35" s="175"/>
      <c r="K35" s="176">
        <f t="shared" si="2"/>
        <v>0</v>
      </c>
      <c r="L35" s="176">
        <v>0</v>
      </c>
      <c r="M35" s="176">
        <f t="shared" si="3"/>
        <v>0</v>
      </c>
      <c r="N35" s="166">
        <v>2.7E-4</v>
      </c>
      <c r="O35" s="166">
        <f t="shared" si="4"/>
        <v>5.4000000000000001E-4</v>
      </c>
      <c r="P35" s="166">
        <v>0</v>
      </c>
      <c r="Q35" s="166">
        <f t="shared" si="5"/>
        <v>0</v>
      </c>
      <c r="R35" s="166"/>
      <c r="S35" s="166"/>
      <c r="T35" s="167">
        <v>0</v>
      </c>
      <c r="U35" s="166">
        <f t="shared" si="6"/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143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outlineLevel="1" x14ac:dyDescent="0.2">
      <c r="A36" s="157">
        <v>25</v>
      </c>
      <c r="B36" s="163" t="s">
        <v>146</v>
      </c>
      <c r="C36" s="198" t="s">
        <v>147</v>
      </c>
      <c r="D36" s="165" t="s">
        <v>0</v>
      </c>
      <c r="E36" s="172">
        <v>588</v>
      </c>
      <c r="F36" s="175"/>
      <c r="G36" s="176">
        <f t="shared" si="0"/>
        <v>0</v>
      </c>
      <c r="H36" s="175"/>
      <c r="I36" s="176">
        <f t="shared" si="1"/>
        <v>0</v>
      </c>
      <c r="J36" s="175"/>
      <c r="K36" s="176">
        <f t="shared" si="2"/>
        <v>0</v>
      </c>
      <c r="L36" s="176">
        <v>0</v>
      </c>
      <c r="M36" s="176">
        <f t="shared" si="3"/>
        <v>0</v>
      </c>
      <c r="N36" s="166">
        <v>0</v>
      </c>
      <c r="O36" s="166">
        <f t="shared" si="4"/>
        <v>0</v>
      </c>
      <c r="P36" s="166">
        <v>0</v>
      </c>
      <c r="Q36" s="166">
        <f t="shared" si="5"/>
        <v>0</v>
      </c>
      <c r="R36" s="166"/>
      <c r="S36" s="166"/>
      <c r="T36" s="167">
        <v>0</v>
      </c>
      <c r="U36" s="166">
        <f t="shared" si="6"/>
        <v>0</v>
      </c>
      <c r="V36" s="156"/>
      <c r="W36" s="156"/>
      <c r="X36" s="156"/>
      <c r="Y36" s="156"/>
      <c r="Z36" s="156"/>
      <c r="AA36" s="156"/>
      <c r="AB36" s="156"/>
      <c r="AC36" s="156"/>
      <c r="AD36" s="156"/>
      <c r="AE36" s="156" t="s">
        <v>92</v>
      </c>
      <c r="AF36" s="156"/>
      <c r="AG36" s="156"/>
      <c r="AH36" s="156"/>
      <c r="AI36" s="156"/>
      <c r="AJ36" s="156"/>
      <c r="AK36" s="156"/>
      <c r="AL36" s="156"/>
      <c r="AM36" s="156"/>
      <c r="AN36" s="156"/>
      <c r="AO36" s="156"/>
      <c r="AP36" s="156"/>
      <c r="AQ36" s="156"/>
      <c r="AR36" s="156"/>
      <c r="AS36" s="156"/>
      <c r="AT36" s="156"/>
      <c r="AU36" s="156"/>
      <c r="AV36" s="156"/>
      <c r="AW36" s="156"/>
      <c r="AX36" s="156"/>
      <c r="AY36" s="156"/>
      <c r="AZ36" s="156"/>
      <c r="BA36" s="156"/>
      <c r="BB36" s="156"/>
      <c r="BC36" s="156"/>
      <c r="BD36" s="156"/>
      <c r="BE36" s="156"/>
      <c r="BF36" s="156"/>
      <c r="BG36" s="156"/>
      <c r="BH36" s="156"/>
    </row>
    <row r="37" spans="1:60" x14ac:dyDescent="0.2">
      <c r="A37" s="158" t="s">
        <v>87</v>
      </c>
      <c r="B37" s="164" t="s">
        <v>54</v>
      </c>
      <c r="C37" s="200" t="s">
        <v>55</v>
      </c>
      <c r="D37" s="169"/>
      <c r="E37" s="174"/>
      <c r="F37" s="177"/>
      <c r="G37" s="177">
        <f>SUMIF(AE38:AE62,"&lt;&gt;NOR",G38:G62)</f>
        <v>0</v>
      </c>
      <c r="H37" s="177"/>
      <c r="I37" s="177">
        <f>SUM(I38:I62)</f>
        <v>0</v>
      </c>
      <c r="J37" s="177"/>
      <c r="K37" s="177">
        <f>SUM(K38:K62)</f>
        <v>0</v>
      </c>
      <c r="L37" s="177"/>
      <c r="M37" s="177">
        <f>SUM(M38:M62)</f>
        <v>0</v>
      </c>
      <c r="N37" s="170"/>
      <c r="O37" s="170">
        <f>SUM(O38:O62)</f>
        <v>5.2079999999999994E-2</v>
      </c>
      <c r="P37" s="170"/>
      <c r="Q37" s="170">
        <f>SUM(Q38:Q62)</f>
        <v>0.33500000000000002</v>
      </c>
      <c r="R37" s="170"/>
      <c r="S37" s="170"/>
      <c r="T37" s="171"/>
      <c r="U37" s="170">
        <f>SUM(U38:U62)</f>
        <v>118.54</v>
      </c>
      <c r="AE37" t="s">
        <v>88</v>
      </c>
    </row>
    <row r="38" spans="1:60" outlineLevel="1" x14ac:dyDescent="0.2">
      <c r="A38" s="157">
        <v>26</v>
      </c>
      <c r="B38" s="163" t="s">
        <v>148</v>
      </c>
      <c r="C38" s="198" t="s">
        <v>149</v>
      </c>
      <c r="D38" s="165" t="s">
        <v>110</v>
      </c>
      <c r="E38" s="172">
        <v>50</v>
      </c>
      <c r="F38" s="175"/>
      <c r="G38" s="176">
        <f t="shared" ref="G38:G62" si="7">ROUND(E38*F38,2)</f>
        <v>0</v>
      </c>
      <c r="H38" s="175"/>
      <c r="I38" s="176">
        <f t="shared" ref="I38:I62" si="8">ROUND(E38*H38,2)</f>
        <v>0</v>
      </c>
      <c r="J38" s="175"/>
      <c r="K38" s="176">
        <f t="shared" ref="K38:K62" si="9">ROUND(E38*J38,2)</f>
        <v>0</v>
      </c>
      <c r="L38" s="176">
        <v>0</v>
      </c>
      <c r="M38" s="176">
        <f t="shared" ref="M38:M62" si="10">G38*(1+L38/100)</f>
        <v>0</v>
      </c>
      <c r="N38" s="166">
        <v>0</v>
      </c>
      <c r="O38" s="166">
        <f t="shared" ref="O38:O62" si="11">ROUND(E38*N38,5)</f>
        <v>0</v>
      </c>
      <c r="P38" s="166">
        <v>6.7000000000000002E-3</v>
      </c>
      <c r="Q38" s="166">
        <f t="shared" ref="Q38:Q62" si="12">ROUND(E38*P38,5)</f>
        <v>0.33500000000000002</v>
      </c>
      <c r="R38" s="166"/>
      <c r="S38" s="166"/>
      <c r="T38" s="167">
        <v>0.23899999999999999</v>
      </c>
      <c r="U38" s="166">
        <f t="shared" ref="U38:U62" si="13">ROUND(E38*T38,2)</f>
        <v>11.95</v>
      </c>
      <c r="V38" s="156"/>
      <c r="W38" s="156"/>
      <c r="X38" s="156"/>
      <c r="Y38" s="156"/>
      <c r="Z38" s="156"/>
      <c r="AA38" s="156"/>
      <c r="AB38" s="156"/>
      <c r="AC38" s="156"/>
      <c r="AD38" s="156"/>
      <c r="AE38" s="156" t="s">
        <v>92</v>
      </c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  <c r="BB38" s="156"/>
      <c r="BC38" s="156"/>
      <c r="BD38" s="156"/>
      <c r="BE38" s="156"/>
      <c r="BF38" s="156"/>
      <c r="BG38" s="156"/>
      <c r="BH38" s="156"/>
    </row>
    <row r="39" spans="1:60" outlineLevel="1" x14ac:dyDescent="0.2">
      <c r="A39" s="157">
        <v>27</v>
      </c>
      <c r="B39" s="163" t="s">
        <v>150</v>
      </c>
      <c r="C39" s="198" t="s">
        <v>151</v>
      </c>
      <c r="D39" s="165" t="s">
        <v>113</v>
      </c>
      <c r="E39" s="172">
        <v>0.35</v>
      </c>
      <c r="F39" s="175"/>
      <c r="G39" s="176">
        <f t="shared" si="7"/>
        <v>0</v>
      </c>
      <c r="H39" s="175"/>
      <c r="I39" s="176">
        <f t="shared" si="8"/>
        <v>0</v>
      </c>
      <c r="J39" s="175"/>
      <c r="K39" s="176">
        <f t="shared" si="9"/>
        <v>0</v>
      </c>
      <c r="L39" s="176">
        <v>0</v>
      </c>
      <c r="M39" s="176">
        <f t="shared" si="10"/>
        <v>0</v>
      </c>
      <c r="N39" s="166">
        <v>0</v>
      </c>
      <c r="O39" s="166">
        <f t="shared" si="11"/>
        <v>0</v>
      </c>
      <c r="P39" s="166">
        <v>0</v>
      </c>
      <c r="Q39" s="166">
        <f t="shared" si="12"/>
        <v>0</v>
      </c>
      <c r="R39" s="166"/>
      <c r="S39" s="166"/>
      <c r="T39" s="167">
        <v>3.379</v>
      </c>
      <c r="U39" s="166">
        <f t="shared" si="13"/>
        <v>1.18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92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outlineLevel="1" x14ac:dyDescent="0.2">
      <c r="A40" s="157">
        <v>28</v>
      </c>
      <c r="B40" s="163" t="s">
        <v>152</v>
      </c>
      <c r="C40" s="198" t="s">
        <v>153</v>
      </c>
      <c r="D40" s="165" t="s">
        <v>116</v>
      </c>
      <c r="E40" s="172">
        <v>16</v>
      </c>
      <c r="F40" s="175"/>
      <c r="G40" s="176">
        <f t="shared" si="7"/>
        <v>0</v>
      </c>
      <c r="H40" s="175"/>
      <c r="I40" s="176">
        <f t="shared" si="8"/>
        <v>0</v>
      </c>
      <c r="J40" s="175"/>
      <c r="K40" s="176">
        <f t="shared" si="9"/>
        <v>0</v>
      </c>
      <c r="L40" s="176">
        <v>0</v>
      </c>
      <c r="M40" s="176">
        <f t="shared" si="10"/>
        <v>0</v>
      </c>
      <c r="N40" s="166">
        <v>0</v>
      </c>
      <c r="O40" s="166">
        <f t="shared" si="11"/>
        <v>0</v>
      </c>
      <c r="P40" s="166">
        <v>0</v>
      </c>
      <c r="Q40" s="166">
        <f t="shared" si="12"/>
        <v>0</v>
      </c>
      <c r="R40" s="166"/>
      <c r="S40" s="166"/>
      <c r="T40" s="167">
        <v>0.42499999999999999</v>
      </c>
      <c r="U40" s="166">
        <f t="shared" si="13"/>
        <v>6.8</v>
      </c>
      <c r="V40" s="156"/>
      <c r="W40" s="156"/>
      <c r="X40" s="156"/>
      <c r="Y40" s="156"/>
      <c r="Z40" s="156"/>
      <c r="AA40" s="156"/>
      <c r="AB40" s="156"/>
      <c r="AC40" s="156"/>
      <c r="AD40" s="156"/>
      <c r="AE40" s="156" t="s">
        <v>92</v>
      </c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  <c r="BB40" s="156"/>
      <c r="BC40" s="156"/>
      <c r="BD40" s="156"/>
      <c r="BE40" s="156"/>
      <c r="BF40" s="156"/>
      <c r="BG40" s="156"/>
      <c r="BH40" s="156"/>
    </row>
    <row r="41" spans="1:60" outlineLevel="1" x14ac:dyDescent="0.2">
      <c r="A41" s="157">
        <v>29</v>
      </c>
      <c r="B41" s="163" t="s">
        <v>154</v>
      </c>
      <c r="C41" s="198" t="s">
        <v>155</v>
      </c>
      <c r="D41" s="165" t="s">
        <v>110</v>
      </c>
      <c r="E41" s="172">
        <v>175</v>
      </c>
      <c r="F41" s="175"/>
      <c r="G41" s="176">
        <f t="shared" si="7"/>
        <v>0</v>
      </c>
      <c r="H41" s="175"/>
      <c r="I41" s="176">
        <f t="shared" si="8"/>
        <v>0</v>
      </c>
      <c r="J41" s="175"/>
      <c r="K41" s="176">
        <f t="shared" si="9"/>
        <v>0</v>
      </c>
      <c r="L41" s="176">
        <v>0</v>
      </c>
      <c r="M41" s="176">
        <f t="shared" si="10"/>
        <v>0</v>
      </c>
      <c r="N41" s="166">
        <v>0</v>
      </c>
      <c r="O41" s="166">
        <f t="shared" si="11"/>
        <v>0</v>
      </c>
      <c r="P41" s="166">
        <v>0</v>
      </c>
      <c r="Q41" s="166">
        <f t="shared" si="12"/>
        <v>0</v>
      </c>
      <c r="R41" s="166"/>
      <c r="S41" s="166"/>
      <c r="T41" s="167">
        <v>4.2000000000000003E-2</v>
      </c>
      <c r="U41" s="166">
        <f t="shared" si="13"/>
        <v>7.35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92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30</v>
      </c>
      <c r="B42" s="163" t="s">
        <v>156</v>
      </c>
      <c r="C42" s="198" t="s">
        <v>157</v>
      </c>
      <c r="D42" s="165" t="s">
        <v>110</v>
      </c>
      <c r="E42" s="172">
        <v>175</v>
      </c>
      <c r="F42" s="175"/>
      <c r="G42" s="176">
        <f t="shared" si="7"/>
        <v>0</v>
      </c>
      <c r="H42" s="175"/>
      <c r="I42" s="176">
        <f t="shared" si="8"/>
        <v>0</v>
      </c>
      <c r="J42" s="175"/>
      <c r="K42" s="176">
        <f t="shared" si="9"/>
        <v>0</v>
      </c>
      <c r="L42" s="176">
        <v>0</v>
      </c>
      <c r="M42" s="176">
        <f t="shared" si="10"/>
        <v>0</v>
      </c>
      <c r="N42" s="166">
        <v>1.0000000000000001E-5</v>
      </c>
      <c r="O42" s="166">
        <f t="shared" si="11"/>
        <v>1.75E-3</v>
      </c>
      <c r="P42" s="166">
        <v>0</v>
      </c>
      <c r="Q42" s="166">
        <f t="shared" si="12"/>
        <v>0</v>
      </c>
      <c r="R42" s="166"/>
      <c r="S42" s="166"/>
      <c r="T42" s="167">
        <v>6.2E-2</v>
      </c>
      <c r="U42" s="166">
        <f t="shared" si="13"/>
        <v>10.85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92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57">
        <v>31</v>
      </c>
      <c r="B43" s="163" t="s">
        <v>158</v>
      </c>
      <c r="C43" s="198" t="s">
        <v>159</v>
      </c>
      <c r="D43" s="165" t="s">
        <v>110</v>
      </c>
      <c r="E43" s="172">
        <v>45</v>
      </c>
      <c r="F43" s="175"/>
      <c r="G43" s="176">
        <f t="shared" si="7"/>
        <v>0</v>
      </c>
      <c r="H43" s="175"/>
      <c r="I43" s="176">
        <f t="shared" si="8"/>
        <v>0</v>
      </c>
      <c r="J43" s="175"/>
      <c r="K43" s="176">
        <f t="shared" si="9"/>
        <v>0</v>
      </c>
      <c r="L43" s="176">
        <v>0</v>
      </c>
      <c r="M43" s="176">
        <f t="shared" si="10"/>
        <v>0</v>
      </c>
      <c r="N43" s="166">
        <v>0</v>
      </c>
      <c r="O43" s="166">
        <f t="shared" si="11"/>
        <v>0</v>
      </c>
      <c r="P43" s="166">
        <v>0</v>
      </c>
      <c r="Q43" s="166">
        <f t="shared" si="12"/>
        <v>0</v>
      </c>
      <c r="R43" s="166"/>
      <c r="S43" s="166"/>
      <c r="T43" s="167">
        <v>0</v>
      </c>
      <c r="U43" s="166">
        <f t="shared" si="13"/>
        <v>0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92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outlineLevel="1" x14ac:dyDescent="0.2">
      <c r="A44" s="157">
        <v>32</v>
      </c>
      <c r="B44" s="163" t="s">
        <v>158</v>
      </c>
      <c r="C44" s="198" t="s">
        <v>160</v>
      </c>
      <c r="D44" s="165" t="s">
        <v>110</v>
      </c>
      <c r="E44" s="172">
        <v>15</v>
      </c>
      <c r="F44" s="175"/>
      <c r="G44" s="176">
        <f t="shared" si="7"/>
        <v>0</v>
      </c>
      <c r="H44" s="175"/>
      <c r="I44" s="176">
        <f t="shared" si="8"/>
        <v>0</v>
      </c>
      <c r="J44" s="175"/>
      <c r="K44" s="176">
        <f t="shared" si="9"/>
        <v>0</v>
      </c>
      <c r="L44" s="176">
        <v>0</v>
      </c>
      <c r="M44" s="176">
        <f t="shared" si="10"/>
        <v>0</v>
      </c>
      <c r="N44" s="166">
        <v>0</v>
      </c>
      <c r="O44" s="166">
        <f t="shared" si="11"/>
        <v>0</v>
      </c>
      <c r="P44" s="166">
        <v>0</v>
      </c>
      <c r="Q44" s="166">
        <f t="shared" si="12"/>
        <v>0</v>
      </c>
      <c r="R44" s="166"/>
      <c r="S44" s="166"/>
      <c r="T44" s="167">
        <v>0</v>
      </c>
      <c r="U44" s="166">
        <f t="shared" si="13"/>
        <v>0</v>
      </c>
      <c r="V44" s="156"/>
      <c r="W44" s="156"/>
      <c r="X44" s="156"/>
      <c r="Y44" s="156"/>
      <c r="Z44" s="156"/>
      <c r="AA44" s="156"/>
      <c r="AB44" s="156"/>
      <c r="AC44" s="156"/>
      <c r="AD44" s="156"/>
      <c r="AE44" s="156" t="s">
        <v>92</v>
      </c>
      <c r="AF44" s="156"/>
      <c r="AG44" s="156"/>
      <c r="AH44" s="156"/>
      <c r="AI44" s="156"/>
      <c r="AJ44" s="156"/>
      <c r="AK44" s="156"/>
      <c r="AL44" s="156"/>
      <c r="AM44" s="156"/>
      <c r="AN44" s="156"/>
      <c r="AO44" s="156"/>
      <c r="AP44" s="156"/>
      <c r="AQ44" s="156"/>
      <c r="AR44" s="156"/>
      <c r="AS44" s="156"/>
      <c r="AT44" s="156"/>
      <c r="AU44" s="156"/>
      <c r="AV44" s="156"/>
      <c r="AW44" s="156"/>
      <c r="AX44" s="156"/>
      <c r="AY44" s="156"/>
      <c r="AZ44" s="156"/>
      <c r="BA44" s="156"/>
      <c r="BB44" s="156"/>
      <c r="BC44" s="156"/>
      <c r="BD44" s="156"/>
      <c r="BE44" s="156"/>
      <c r="BF44" s="156"/>
      <c r="BG44" s="156"/>
      <c r="BH44" s="156"/>
    </row>
    <row r="45" spans="1:60" outlineLevel="1" x14ac:dyDescent="0.2">
      <c r="A45" s="157">
        <v>33</v>
      </c>
      <c r="B45" s="163" t="s">
        <v>158</v>
      </c>
      <c r="C45" s="198" t="s">
        <v>161</v>
      </c>
      <c r="D45" s="165" t="s">
        <v>110</v>
      </c>
      <c r="E45" s="172">
        <v>20</v>
      </c>
      <c r="F45" s="175"/>
      <c r="G45" s="176">
        <f t="shared" si="7"/>
        <v>0</v>
      </c>
      <c r="H45" s="175"/>
      <c r="I45" s="176">
        <f t="shared" si="8"/>
        <v>0</v>
      </c>
      <c r="J45" s="175"/>
      <c r="K45" s="176">
        <f t="shared" si="9"/>
        <v>0</v>
      </c>
      <c r="L45" s="176">
        <v>0</v>
      </c>
      <c r="M45" s="176">
        <f t="shared" si="10"/>
        <v>0</v>
      </c>
      <c r="N45" s="166">
        <v>0</v>
      </c>
      <c r="O45" s="166">
        <f t="shared" si="11"/>
        <v>0</v>
      </c>
      <c r="P45" s="166">
        <v>0</v>
      </c>
      <c r="Q45" s="166">
        <f t="shared" si="12"/>
        <v>0</v>
      </c>
      <c r="R45" s="166"/>
      <c r="S45" s="166"/>
      <c r="T45" s="167">
        <v>0</v>
      </c>
      <c r="U45" s="166">
        <f t="shared" si="13"/>
        <v>0</v>
      </c>
      <c r="V45" s="156"/>
      <c r="W45" s="156"/>
      <c r="X45" s="156"/>
      <c r="Y45" s="156"/>
      <c r="Z45" s="156"/>
      <c r="AA45" s="156"/>
      <c r="AB45" s="156"/>
      <c r="AC45" s="156"/>
      <c r="AD45" s="156"/>
      <c r="AE45" s="156" t="s">
        <v>92</v>
      </c>
      <c r="AF45" s="156"/>
      <c r="AG45" s="156"/>
      <c r="AH45" s="156"/>
      <c r="AI45" s="156"/>
      <c r="AJ45" s="156"/>
      <c r="AK45" s="156"/>
      <c r="AL45" s="156"/>
      <c r="AM45" s="156"/>
      <c r="AN45" s="156"/>
      <c r="AO45" s="156"/>
      <c r="AP45" s="156"/>
      <c r="AQ45" s="156"/>
      <c r="AR45" s="156"/>
      <c r="AS45" s="156"/>
      <c r="AT45" s="156"/>
      <c r="AU45" s="156"/>
      <c r="AV45" s="156"/>
      <c r="AW45" s="156"/>
      <c r="AX45" s="156"/>
      <c r="AY45" s="156"/>
      <c r="AZ45" s="156"/>
      <c r="BA45" s="156"/>
      <c r="BB45" s="156"/>
      <c r="BC45" s="156"/>
      <c r="BD45" s="156"/>
      <c r="BE45" s="156"/>
      <c r="BF45" s="156"/>
      <c r="BG45" s="156"/>
      <c r="BH45" s="156"/>
    </row>
    <row r="46" spans="1:60" outlineLevel="1" x14ac:dyDescent="0.2">
      <c r="A46" s="157">
        <v>34</v>
      </c>
      <c r="B46" s="163" t="s">
        <v>158</v>
      </c>
      <c r="C46" s="198" t="s">
        <v>162</v>
      </c>
      <c r="D46" s="165" t="s">
        <v>110</v>
      </c>
      <c r="E46" s="172">
        <v>30</v>
      </c>
      <c r="F46" s="175"/>
      <c r="G46" s="176">
        <f t="shared" si="7"/>
        <v>0</v>
      </c>
      <c r="H46" s="175"/>
      <c r="I46" s="176">
        <f t="shared" si="8"/>
        <v>0</v>
      </c>
      <c r="J46" s="175"/>
      <c r="K46" s="176">
        <f t="shared" si="9"/>
        <v>0</v>
      </c>
      <c r="L46" s="176">
        <v>0</v>
      </c>
      <c r="M46" s="176">
        <f t="shared" si="10"/>
        <v>0</v>
      </c>
      <c r="N46" s="166">
        <v>0</v>
      </c>
      <c r="O46" s="166">
        <f t="shared" si="11"/>
        <v>0</v>
      </c>
      <c r="P46" s="166">
        <v>0</v>
      </c>
      <c r="Q46" s="166">
        <f t="shared" si="12"/>
        <v>0</v>
      </c>
      <c r="R46" s="166"/>
      <c r="S46" s="166"/>
      <c r="T46" s="167">
        <v>0</v>
      </c>
      <c r="U46" s="166">
        <f t="shared" si="13"/>
        <v>0</v>
      </c>
      <c r="V46" s="156"/>
      <c r="W46" s="156"/>
      <c r="X46" s="156"/>
      <c r="Y46" s="156"/>
      <c r="Z46" s="156"/>
      <c r="AA46" s="156"/>
      <c r="AB46" s="156"/>
      <c r="AC46" s="156"/>
      <c r="AD46" s="156"/>
      <c r="AE46" s="156" t="s">
        <v>92</v>
      </c>
      <c r="AF46" s="156"/>
      <c r="AG46" s="156"/>
      <c r="AH46" s="156"/>
      <c r="AI46" s="156"/>
      <c r="AJ46" s="156"/>
      <c r="AK46" s="156"/>
      <c r="AL46" s="156"/>
      <c r="AM46" s="156"/>
      <c r="AN46" s="156"/>
      <c r="AO46" s="156"/>
      <c r="AP46" s="156"/>
      <c r="AQ46" s="156"/>
      <c r="AR46" s="156"/>
      <c r="AS46" s="156"/>
      <c r="AT46" s="156"/>
      <c r="AU46" s="156"/>
      <c r="AV46" s="156"/>
      <c r="AW46" s="156"/>
      <c r="AX46" s="156"/>
      <c r="AY46" s="156"/>
      <c r="AZ46" s="156"/>
      <c r="BA46" s="156"/>
      <c r="BB46" s="156"/>
      <c r="BC46" s="156"/>
      <c r="BD46" s="156"/>
      <c r="BE46" s="156"/>
      <c r="BF46" s="156"/>
      <c r="BG46" s="156"/>
      <c r="BH46" s="156"/>
    </row>
    <row r="47" spans="1:60" outlineLevel="1" x14ac:dyDescent="0.2">
      <c r="A47" s="157">
        <v>35</v>
      </c>
      <c r="B47" s="163" t="s">
        <v>158</v>
      </c>
      <c r="C47" s="198" t="s">
        <v>163</v>
      </c>
      <c r="D47" s="165" t="s">
        <v>110</v>
      </c>
      <c r="E47" s="172">
        <v>45</v>
      </c>
      <c r="F47" s="175"/>
      <c r="G47" s="176">
        <f t="shared" si="7"/>
        <v>0</v>
      </c>
      <c r="H47" s="175"/>
      <c r="I47" s="176">
        <f t="shared" si="8"/>
        <v>0</v>
      </c>
      <c r="J47" s="175"/>
      <c r="K47" s="176">
        <f t="shared" si="9"/>
        <v>0</v>
      </c>
      <c r="L47" s="176">
        <v>0</v>
      </c>
      <c r="M47" s="176">
        <f t="shared" si="10"/>
        <v>0</v>
      </c>
      <c r="N47" s="166">
        <v>0</v>
      </c>
      <c r="O47" s="166">
        <f t="shared" si="11"/>
        <v>0</v>
      </c>
      <c r="P47" s="166">
        <v>0</v>
      </c>
      <c r="Q47" s="166">
        <f t="shared" si="12"/>
        <v>0</v>
      </c>
      <c r="R47" s="166"/>
      <c r="S47" s="166"/>
      <c r="T47" s="167">
        <v>0</v>
      </c>
      <c r="U47" s="166">
        <f t="shared" si="13"/>
        <v>0</v>
      </c>
      <c r="V47" s="156"/>
      <c r="W47" s="156"/>
      <c r="X47" s="156"/>
      <c r="Y47" s="156"/>
      <c r="Z47" s="156"/>
      <c r="AA47" s="156"/>
      <c r="AB47" s="156"/>
      <c r="AC47" s="156"/>
      <c r="AD47" s="156"/>
      <c r="AE47" s="156" t="s">
        <v>92</v>
      </c>
      <c r="AF47" s="156"/>
      <c r="AG47" s="156"/>
      <c r="AH47" s="156"/>
      <c r="AI47" s="156"/>
      <c r="AJ47" s="156"/>
      <c r="AK47" s="156"/>
      <c r="AL47" s="156"/>
      <c r="AM47" s="156"/>
      <c r="AN47" s="156"/>
      <c r="AO47" s="156"/>
      <c r="AP47" s="156"/>
      <c r="AQ47" s="156"/>
      <c r="AR47" s="156"/>
      <c r="AS47" s="156"/>
      <c r="AT47" s="156"/>
      <c r="AU47" s="156"/>
      <c r="AV47" s="156"/>
      <c r="AW47" s="156"/>
      <c r="AX47" s="156"/>
      <c r="AY47" s="156"/>
      <c r="AZ47" s="156"/>
      <c r="BA47" s="156"/>
      <c r="BB47" s="156"/>
      <c r="BC47" s="156"/>
      <c r="BD47" s="156"/>
      <c r="BE47" s="156"/>
      <c r="BF47" s="156"/>
      <c r="BG47" s="156"/>
      <c r="BH47" s="156"/>
    </row>
    <row r="48" spans="1:60" ht="22.5" outlineLevel="1" x14ac:dyDescent="0.2">
      <c r="A48" s="157">
        <v>36</v>
      </c>
      <c r="B48" s="163" t="s">
        <v>164</v>
      </c>
      <c r="C48" s="198" t="s">
        <v>165</v>
      </c>
      <c r="D48" s="165" t="s">
        <v>110</v>
      </c>
      <c r="E48" s="172">
        <v>90</v>
      </c>
      <c r="F48" s="175"/>
      <c r="G48" s="176">
        <f t="shared" si="7"/>
        <v>0</v>
      </c>
      <c r="H48" s="175"/>
      <c r="I48" s="176">
        <f t="shared" si="8"/>
        <v>0</v>
      </c>
      <c r="J48" s="175"/>
      <c r="K48" s="176">
        <f t="shared" si="9"/>
        <v>0</v>
      </c>
      <c r="L48" s="176">
        <v>0</v>
      </c>
      <c r="M48" s="176">
        <f t="shared" si="10"/>
        <v>0</v>
      </c>
      <c r="N48" s="166">
        <v>0</v>
      </c>
      <c r="O48" s="166">
        <f t="shared" si="11"/>
        <v>0</v>
      </c>
      <c r="P48" s="166">
        <v>0</v>
      </c>
      <c r="Q48" s="166">
        <f t="shared" si="12"/>
        <v>0</v>
      </c>
      <c r="R48" s="166"/>
      <c r="S48" s="166"/>
      <c r="T48" s="167">
        <v>8.2000000000000003E-2</v>
      </c>
      <c r="U48" s="166">
        <f t="shared" si="13"/>
        <v>7.38</v>
      </c>
      <c r="V48" s="156"/>
      <c r="W48" s="156"/>
      <c r="X48" s="156"/>
      <c r="Y48" s="156"/>
      <c r="Z48" s="156"/>
      <c r="AA48" s="156"/>
      <c r="AB48" s="156"/>
      <c r="AC48" s="156"/>
      <c r="AD48" s="156"/>
      <c r="AE48" s="156" t="s">
        <v>92</v>
      </c>
      <c r="AF48" s="156"/>
      <c r="AG48" s="156"/>
      <c r="AH48" s="156"/>
      <c r="AI48" s="156"/>
      <c r="AJ48" s="156"/>
      <c r="AK48" s="156"/>
      <c r="AL48" s="156"/>
      <c r="AM48" s="156"/>
      <c r="AN48" s="156"/>
      <c r="AO48" s="156"/>
      <c r="AP48" s="156"/>
      <c r="AQ48" s="156"/>
      <c r="AR48" s="156"/>
      <c r="AS48" s="156"/>
      <c r="AT48" s="156"/>
      <c r="AU48" s="156"/>
      <c r="AV48" s="156"/>
      <c r="AW48" s="156"/>
      <c r="AX48" s="156"/>
      <c r="AY48" s="156"/>
      <c r="AZ48" s="156"/>
      <c r="BA48" s="156"/>
      <c r="BB48" s="156"/>
      <c r="BC48" s="156"/>
      <c r="BD48" s="156"/>
      <c r="BE48" s="156"/>
      <c r="BF48" s="156"/>
      <c r="BG48" s="156"/>
      <c r="BH48" s="156"/>
    </row>
    <row r="49" spans="1:60" ht="22.5" outlineLevel="1" x14ac:dyDescent="0.2">
      <c r="A49" s="157">
        <v>37</v>
      </c>
      <c r="B49" s="163" t="s">
        <v>166</v>
      </c>
      <c r="C49" s="198" t="s">
        <v>167</v>
      </c>
      <c r="D49" s="165" t="s">
        <v>110</v>
      </c>
      <c r="E49" s="172">
        <v>45</v>
      </c>
      <c r="F49" s="175"/>
      <c r="G49" s="176">
        <f t="shared" si="7"/>
        <v>0</v>
      </c>
      <c r="H49" s="175"/>
      <c r="I49" s="176">
        <f t="shared" si="8"/>
        <v>0</v>
      </c>
      <c r="J49" s="175"/>
      <c r="K49" s="176">
        <f t="shared" si="9"/>
        <v>0</v>
      </c>
      <c r="L49" s="176">
        <v>0</v>
      </c>
      <c r="M49" s="176">
        <f t="shared" si="10"/>
        <v>0</v>
      </c>
      <c r="N49" s="166">
        <v>0</v>
      </c>
      <c r="O49" s="166">
        <f t="shared" si="11"/>
        <v>0</v>
      </c>
      <c r="P49" s="166">
        <v>0</v>
      </c>
      <c r="Q49" s="166">
        <f t="shared" si="12"/>
        <v>0</v>
      </c>
      <c r="R49" s="166"/>
      <c r="S49" s="166"/>
      <c r="T49" s="167">
        <v>0.114</v>
      </c>
      <c r="U49" s="166">
        <f t="shared" si="13"/>
        <v>5.13</v>
      </c>
      <c r="V49" s="156"/>
      <c r="W49" s="156"/>
      <c r="X49" s="156"/>
      <c r="Y49" s="156"/>
      <c r="Z49" s="156"/>
      <c r="AA49" s="156"/>
      <c r="AB49" s="156"/>
      <c r="AC49" s="156"/>
      <c r="AD49" s="156"/>
      <c r="AE49" s="156" t="s">
        <v>92</v>
      </c>
      <c r="AF49" s="156"/>
      <c r="AG49" s="156"/>
      <c r="AH49" s="156"/>
      <c r="AI49" s="156"/>
      <c r="AJ49" s="156"/>
      <c r="AK49" s="156"/>
      <c r="AL49" s="156"/>
      <c r="AM49" s="156"/>
      <c r="AN49" s="156"/>
      <c r="AO49" s="156"/>
      <c r="AP49" s="156"/>
      <c r="AQ49" s="156"/>
      <c r="AR49" s="156"/>
      <c r="AS49" s="156"/>
      <c r="AT49" s="156"/>
      <c r="AU49" s="156"/>
      <c r="AV49" s="156"/>
      <c r="AW49" s="156"/>
      <c r="AX49" s="156"/>
      <c r="AY49" s="156"/>
      <c r="AZ49" s="156"/>
      <c r="BA49" s="156"/>
      <c r="BB49" s="156"/>
      <c r="BC49" s="156"/>
      <c r="BD49" s="156"/>
      <c r="BE49" s="156"/>
      <c r="BF49" s="156"/>
      <c r="BG49" s="156"/>
      <c r="BH49" s="156"/>
    </row>
    <row r="50" spans="1:60" outlineLevel="1" x14ac:dyDescent="0.2">
      <c r="A50" s="157">
        <v>38</v>
      </c>
      <c r="B50" s="163" t="s">
        <v>158</v>
      </c>
      <c r="C50" s="198" t="s">
        <v>168</v>
      </c>
      <c r="D50" s="165" t="s">
        <v>110</v>
      </c>
      <c r="E50" s="172">
        <v>120</v>
      </c>
      <c r="F50" s="175"/>
      <c r="G50" s="176">
        <f t="shared" si="7"/>
        <v>0</v>
      </c>
      <c r="H50" s="175"/>
      <c r="I50" s="176">
        <f t="shared" si="8"/>
        <v>0</v>
      </c>
      <c r="J50" s="175"/>
      <c r="K50" s="176">
        <f t="shared" si="9"/>
        <v>0</v>
      </c>
      <c r="L50" s="176">
        <v>0</v>
      </c>
      <c r="M50" s="176">
        <f t="shared" si="10"/>
        <v>0</v>
      </c>
      <c r="N50" s="166">
        <v>0</v>
      </c>
      <c r="O50" s="166">
        <f t="shared" si="11"/>
        <v>0</v>
      </c>
      <c r="P50" s="166">
        <v>0</v>
      </c>
      <c r="Q50" s="166">
        <f t="shared" si="12"/>
        <v>0</v>
      </c>
      <c r="R50" s="166"/>
      <c r="S50" s="166"/>
      <c r="T50" s="167">
        <v>0</v>
      </c>
      <c r="U50" s="166">
        <f t="shared" si="13"/>
        <v>0</v>
      </c>
      <c r="V50" s="156"/>
      <c r="W50" s="156"/>
      <c r="X50" s="156"/>
      <c r="Y50" s="156"/>
      <c r="Z50" s="156"/>
      <c r="AA50" s="156"/>
      <c r="AB50" s="156"/>
      <c r="AC50" s="156"/>
      <c r="AD50" s="156"/>
      <c r="AE50" s="156" t="s">
        <v>92</v>
      </c>
      <c r="AF50" s="156"/>
      <c r="AG50" s="156"/>
      <c r="AH50" s="156"/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</row>
    <row r="51" spans="1:60" outlineLevel="1" x14ac:dyDescent="0.2">
      <c r="A51" s="157">
        <v>39</v>
      </c>
      <c r="B51" s="163" t="s">
        <v>158</v>
      </c>
      <c r="C51" s="198" t="s">
        <v>169</v>
      </c>
      <c r="D51" s="165" t="s">
        <v>110</v>
      </c>
      <c r="E51" s="172">
        <v>35</v>
      </c>
      <c r="F51" s="175"/>
      <c r="G51" s="176">
        <f t="shared" si="7"/>
        <v>0</v>
      </c>
      <c r="H51" s="175"/>
      <c r="I51" s="176">
        <f t="shared" si="8"/>
        <v>0</v>
      </c>
      <c r="J51" s="175"/>
      <c r="K51" s="176">
        <f t="shared" si="9"/>
        <v>0</v>
      </c>
      <c r="L51" s="176">
        <v>0</v>
      </c>
      <c r="M51" s="176">
        <f t="shared" si="10"/>
        <v>0</v>
      </c>
      <c r="N51" s="166">
        <v>0</v>
      </c>
      <c r="O51" s="166">
        <f t="shared" si="11"/>
        <v>0</v>
      </c>
      <c r="P51" s="166">
        <v>0</v>
      </c>
      <c r="Q51" s="166">
        <f t="shared" si="12"/>
        <v>0</v>
      </c>
      <c r="R51" s="166"/>
      <c r="S51" s="166"/>
      <c r="T51" s="167">
        <v>0</v>
      </c>
      <c r="U51" s="166">
        <f t="shared" si="13"/>
        <v>0</v>
      </c>
      <c r="V51" s="156"/>
      <c r="W51" s="156"/>
      <c r="X51" s="156"/>
      <c r="Y51" s="156"/>
      <c r="Z51" s="156"/>
      <c r="AA51" s="156"/>
      <c r="AB51" s="156"/>
      <c r="AC51" s="156"/>
      <c r="AD51" s="156"/>
      <c r="AE51" s="156" t="s">
        <v>92</v>
      </c>
      <c r="AF51" s="156"/>
      <c r="AG51" s="156"/>
      <c r="AH51" s="156"/>
      <c r="AI51" s="156"/>
      <c r="AJ51" s="156"/>
      <c r="AK51" s="156"/>
      <c r="AL51" s="156"/>
      <c r="AM51" s="156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</row>
    <row r="52" spans="1:60" outlineLevel="1" x14ac:dyDescent="0.2">
      <c r="A52" s="157">
        <v>40</v>
      </c>
      <c r="B52" s="163" t="s">
        <v>158</v>
      </c>
      <c r="C52" s="198" t="s">
        <v>170</v>
      </c>
      <c r="D52" s="165" t="s">
        <v>110</v>
      </c>
      <c r="E52" s="172">
        <v>20</v>
      </c>
      <c r="F52" s="175"/>
      <c r="G52" s="176">
        <f t="shared" si="7"/>
        <v>0</v>
      </c>
      <c r="H52" s="175"/>
      <c r="I52" s="176">
        <f t="shared" si="8"/>
        <v>0</v>
      </c>
      <c r="J52" s="175"/>
      <c r="K52" s="176">
        <f t="shared" si="9"/>
        <v>0</v>
      </c>
      <c r="L52" s="176">
        <v>0</v>
      </c>
      <c r="M52" s="176">
        <f t="shared" si="10"/>
        <v>0</v>
      </c>
      <c r="N52" s="166">
        <v>0</v>
      </c>
      <c r="O52" s="166">
        <f t="shared" si="11"/>
        <v>0</v>
      </c>
      <c r="P52" s="166">
        <v>0</v>
      </c>
      <c r="Q52" s="166">
        <f t="shared" si="12"/>
        <v>0</v>
      </c>
      <c r="R52" s="166"/>
      <c r="S52" s="166"/>
      <c r="T52" s="167">
        <v>0</v>
      </c>
      <c r="U52" s="166">
        <f t="shared" si="13"/>
        <v>0</v>
      </c>
      <c r="V52" s="156"/>
      <c r="W52" s="156"/>
      <c r="X52" s="156"/>
      <c r="Y52" s="156"/>
      <c r="Z52" s="156"/>
      <c r="AA52" s="156"/>
      <c r="AB52" s="156"/>
      <c r="AC52" s="156"/>
      <c r="AD52" s="156"/>
      <c r="AE52" s="156" t="s">
        <v>92</v>
      </c>
      <c r="AF52" s="156"/>
      <c r="AG52" s="156"/>
      <c r="AH52" s="156"/>
      <c r="AI52" s="156"/>
      <c r="AJ52" s="156"/>
      <c r="AK52" s="156"/>
      <c r="AL52" s="156"/>
      <c r="AM52" s="156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</row>
    <row r="53" spans="1:60" ht="22.5" outlineLevel="1" x14ac:dyDescent="0.2">
      <c r="A53" s="157">
        <v>41</v>
      </c>
      <c r="B53" s="163" t="s">
        <v>171</v>
      </c>
      <c r="C53" s="198" t="s">
        <v>172</v>
      </c>
      <c r="D53" s="165" t="s">
        <v>110</v>
      </c>
      <c r="E53" s="172">
        <v>120</v>
      </c>
      <c r="F53" s="175"/>
      <c r="G53" s="176">
        <f t="shared" si="7"/>
        <v>0</v>
      </c>
      <c r="H53" s="175"/>
      <c r="I53" s="176">
        <f t="shared" si="8"/>
        <v>0</v>
      </c>
      <c r="J53" s="175"/>
      <c r="K53" s="176">
        <f t="shared" si="9"/>
        <v>0</v>
      </c>
      <c r="L53" s="176">
        <v>0</v>
      </c>
      <c r="M53" s="176">
        <f t="shared" si="10"/>
        <v>0</v>
      </c>
      <c r="N53" s="166">
        <v>2.7999999999999998E-4</v>
      </c>
      <c r="O53" s="166">
        <f t="shared" si="11"/>
        <v>3.3599999999999998E-2</v>
      </c>
      <c r="P53" s="166">
        <v>0</v>
      </c>
      <c r="Q53" s="166">
        <f t="shared" si="12"/>
        <v>0</v>
      </c>
      <c r="R53" s="166"/>
      <c r="S53" s="166"/>
      <c r="T53" s="167">
        <v>0.36516999999999999</v>
      </c>
      <c r="U53" s="166">
        <f t="shared" si="13"/>
        <v>43.82</v>
      </c>
      <c r="V53" s="156"/>
      <c r="W53" s="156"/>
      <c r="X53" s="156"/>
      <c r="Y53" s="156"/>
      <c r="Z53" s="156"/>
      <c r="AA53" s="156"/>
      <c r="AB53" s="156"/>
      <c r="AC53" s="156"/>
      <c r="AD53" s="156"/>
      <c r="AE53" s="156" t="s">
        <v>92</v>
      </c>
      <c r="AF53" s="156"/>
      <c r="AG53" s="156"/>
      <c r="AH53" s="156"/>
      <c r="AI53" s="156"/>
      <c r="AJ53" s="156"/>
      <c r="AK53" s="156"/>
      <c r="AL53" s="156"/>
      <c r="AM53" s="156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</row>
    <row r="54" spans="1:60" ht="22.5" outlineLevel="1" x14ac:dyDescent="0.2">
      <c r="A54" s="157">
        <v>42</v>
      </c>
      <c r="B54" s="163" t="s">
        <v>173</v>
      </c>
      <c r="C54" s="198" t="s">
        <v>174</v>
      </c>
      <c r="D54" s="165" t="s">
        <v>110</v>
      </c>
      <c r="E54" s="172">
        <v>35</v>
      </c>
      <c r="F54" s="175"/>
      <c r="G54" s="176">
        <f t="shared" si="7"/>
        <v>0</v>
      </c>
      <c r="H54" s="175"/>
      <c r="I54" s="176">
        <f t="shared" si="8"/>
        <v>0</v>
      </c>
      <c r="J54" s="175"/>
      <c r="K54" s="176">
        <f t="shared" si="9"/>
        <v>0</v>
      </c>
      <c r="L54" s="176">
        <v>0</v>
      </c>
      <c r="M54" s="176">
        <f t="shared" si="10"/>
        <v>0</v>
      </c>
      <c r="N54" s="166">
        <v>2.7999999999999998E-4</v>
      </c>
      <c r="O54" s="166">
        <f t="shared" si="11"/>
        <v>9.7999999999999997E-3</v>
      </c>
      <c r="P54" s="166">
        <v>0</v>
      </c>
      <c r="Q54" s="166">
        <f t="shared" si="12"/>
        <v>0</v>
      </c>
      <c r="R54" s="166"/>
      <c r="S54" s="166"/>
      <c r="T54" s="167">
        <v>0.40018999999999999</v>
      </c>
      <c r="U54" s="166">
        <f t="shared" si="13"/>
        <v>14.01</v>
      </c>
      <c r="V54" s="156"/>
      <c r="W54" s="156"/>
      <c r="X54" s="156"/>
      <c r="Y54" s="156"/>
      <c r="Z54" s="156"/>
      <c r="AA54" s="156"/>
      <c r="AB54" s="156"/>
      <c r="AC54" s="156"/>
      <c r="AD54" s="156"/>
      <c r="AE54" s="156" t="s">
        <v>92</v>
      </c>
      <c r="AF54" s="156"/>
      <c r="AG54" s="156"/>
      <c r="AH54" s="156"/>
      <c r="AI54" s="156"/>
      <c r="AJ54" s="156"/>
      <c r="AK54" s="156"/>
      <c r="AL54" s="156"/>
      <c r="AM54" s="156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</row>
    <row r="55" spans="1:60" ht="22.5" outlineLevel="1" x14ac:dyDescent="0.2">
      <c r="A55" s="157">
        <v>43</v>
      </c>
      <c r="B55" s="163" t="s">
        <v>175</v>
      </c>
      <c r="C55" s="198" t="s">
        <v>176</v>
      </c>
      <c r="D55" s="165" t="s">
        <v>110</v>
      </c>
      <c r="E55" s="172">
        <v>20</v>
      </c>
      <c r="F55" s="175"/>
      <c r="G55" s="176">
        <f t="shared" si="7"/>
        <v>0</v>
      </c>
      <c r="H55" s="175"/>
      <c r="I55" s="176">
        <f t="shared" si="8"/>
        <v>0</v>
      </c>
      <c r="J55" s="175"/>
      <c r="K55" s="176">
        <f t="shared" si="9"/>
        <v>0</v>
      </c>
      <c r="L55" s="176">
        <v>0</v>
      </c>
      <c r="M55" s="176">
        <f t="shared" si="10"/>
        <v>0</v>
      </c>
      <c r="N55" s="166">
        <v>2.7999999999999998E-4</v>
      </c>
      <c r="O55" s="166">
        <f t="shared" si="11"/>
        <v>5.5999999999999999E-3</v>
      </c>
      <c r="P55" s="166">
        <v>0</v>
      </c>
      <c r="Q55" s="166">
        <f t="shared" si="12"/>
        <v>0</v>
      </c>
      <c r="R55" s="166"/>
      <c r="S55" s="166"/>
      <c r="T55" s="167">
        <v>0.47626000000000002</v>
      </c>
      <c r="U55" s="166">
        <f t="shared" si="13"/>
        <v>9.5299999999999994</v>
      </c>
      <c r="V55" s="156"/>
      <c r="W55" s="156"/>
      <c r="X55" s="156"/>
      <c r="Y55" s="156"/>
      <c r="Z55" s="156"/>
      <c r="AA55" s="156"/>
      <c r="AB55" s="156"/>
      <c r="AC55" s="156"/>
      <c r="AD55" s="156"/>
      <c r="AE55" s="156" t="s">
        <v>92</v>
      </c>
      <c r="AF55" s="156"/>
      <c r="AG55" s="156"/>
      <c r="AH55" s="156"/>
      <c r="AI55" s="156"/>
      <c r="AJ55" s="156"/>
      <c r="AK55" s="156"/>
      <c r="AL55" s="156"/>
      <c r="AM55" s="156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</row>
    <row r="56" spans="1:60" outlineLevel="1" x14ac:dyDescent="0.2">
      <c r="A56" s="157">
        <v>44</v>
      </c>
      <c r="B56" s="163" t="s">
        <v>177</v>
      </c>
      <c r="C56" s="198" t="s">
        <v>178</v>
      </c>
      <c r="D56" s="165" t="s">
        <v>116</v>
      </c>
      <c r="E56" s="172">
        <v>2</v>
      </c>
      <c r="F56" s="175"/>
      <c r="G56" s="176">
        <f t="shared" si="7"/>
        <v>0</v>
      </c>
      <c r="H56" s="175"/>
      <c r="I56" s="176">
        <f t="shared" si="8"/>
        <v>0</v>
      </c>
      <c r="J56" s="175"/>
      <c r="K56" s="176">
        <f t="shared" si="9"/>
        <v>0</v>
      </c>
      <c r="L56" s="176">
        <v>0</v>
      </c>
      <c r="M56" s="176">
        <f t="shared" si="10"/>
        <v>0</v>
      </c>
      <c r="N56" s="166">
        <v>1.3999999999999999E-4</v>
      </c>
      <c r="O56" s="166">
        <f t="shared" si="11"/>
        <v>2.7999999999999998E-4</v>
      </c>
      <c r="P56" s="166">
        <v>0</v>
      </c>
      <c r="Q56" s="166">
        <f t="shared" si="12"/>
        <v>0</v>
      </c>
      <c r="R56" s="166"/>
      <c r="S56" s="166"/>
      <c r="T56" s="167">
        <v>0</v>
      </c>
      <c r="U56" s="166">
        <f t="shared" si="13"/>
        <v>0</v>
      </c>
      <c r="V56" s="156"/>
      <c r="W56" s="156"/>
      <c r="X56" s="156"/>
      <c r="Y56" s="156"/>
      <c r="Z56" s="156"/>
      <c r="AA56" s="156"/>
      <c r="AB56" s="156"/>
      <c r="AC56" s="156"/>
      <c r="AD56" s="156"/>
      <c r="AE56" s="156" t="s">
        <v>143</v>
      </c>
      <c r="AF56" s="156"/>
      <c r="AG56" s="156"/>
      <c r="AH56" s="156"/>
      <c r="AI56" s="156"/>
      <c r="AJ56" s="156"/>
      <c r="AK56" s="156"/>
      <c r="AL56" s="156"/>
      <c r="AM56" s="156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</row>
    <row r="57" spans="1:60" outlineLevel="1" x14ac:dyDescent="0.2">
      <c r="A57" s="157">
        <v>45</v>
      </c>
      <c r="B57" s="163" t="s">
        <v>179</v>
      </c>
      <c r="C57" s="198" t="s">
        <v>180</v>
      </c>
      <c r="D57" s="165" t="s">
        <v>116</v>
      </c>
      <c r="E57" s="172">
        <v>1</v>
      </c>
      <c r="F57" s="175"/>
      <c r="G57" s="176">
        <f t="shared" si="7"/>
        <v>0</v>
      </c>
      <c r="H57" s="175"/>
      <c r="I57" s="176">
        <f t="shared" si="8"/>
        <v>0</v>
      </c>
      <c r="J57" s="175"/>
      <c r="K57" s="176">
        <f t="shared" si="9"/>
        <v>0</v>
      </c>
      <c r="L57" s="176">
        <v>0</v>
      </c>
      <c r="M57" s="176">
        <f t="shared" si="10"/>
        <v>0</v>
      </c>
      <c r="N57" s="166">
        <v>2.0000000000000001E-4</v>
      </c>
      <c r="O57" s="166">
        <f t="shared" si="11"/>
        <v>2.0000000000000001E-4</v>
      </c>
      <c r="P57" s="166">
        <v>0</v>
      </c>
      <c r="Q57" s="166">
        <f t="shared" si="12"/>
        <v>0</v>
      </c>
      <c r="R57" s="166"/>
      <c r="S57" s="166"/>
      <c r="T57" s="167">
        <v>0</v>
      </c>
      <c r="U57" s="166">
        <f t="shared" si="13"/>
        <v>0</v>
      </c>
      <c r="V57" s="156"/>
      <c r="W57" s="156"/>
      <c r="X57" s="156"/>
      <c r="Y57" s="156"/>
      <c r="Z57" s="156"/>
      <c r="AA57" s="156"/>
      <c r="AB57" s="156"/>
      <c r="AC57" s="156"/>
      <c r="AD57" s="156"/>
      <c r="AE57" s="156" t="s">
        <v>143</v>
      </c>
      <c r="AF57" s="156"/>
      <c r="AG57" s="156"/>
      <c r="AH57" s="156"/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</row>
    <row r="58" spans="1:60" outlineLevel="1" x14ac:dyDescent="0.2">
      <c r="A58" s="157">
        <v>46</v>
      </c>
      <c r="B58" s="163" t="s">
        <v>181</v>
      </c>
      <c r="C58" s="198" t="s">
        <v>182</v>
      </c>
      <c r="D58" s="165" t="s">
        <v>116</v>
      </c>
      <c r="E58" s="172">
        <v>2</v>
      </c>
      <c r="F58" s="175"/>
      <c r="G58" s="176">
        <f t="shared" si="7"/>
        <v>0</v>
      </c>
      <c r="H58" s="175"/>
      <c r="I58" s="176">
        <f t="shared" si="8"/>
        <v>0</v>
      </c>
      <c r="J58" s="175"/>
      <c r="K58" s="176">
        <f t="shared" si="9"/>
        <v>0</v>
      </c>
      <c r="L58" s="176">
        <v>0</v>
      </c>
      <c r="M58" s="176">
        <f t="shared" si="10"/>
        <v>0</v>
      </c>
      <c r="N58" s="166">
        <v>0</v>
      </c>
      <c r="O58" s="166">
        <f t="shared" si="11"/>
        <v>0</v>
      </c>
      <c r="P58" s="166">
        <v>0</v>
      </c>
      <c r="Q58" s="166">
        <f t="shared" si="12"/>
        <v>0</v>
      </c>
      <c r="R58" s="166"/>
      <c r="S58" s="166"/>
      <c r="T58" s="167">
        <v>0.16500000000000001</v>
      </c>
      <c r="U58" s="166">
        <f t="shared" si="13"/>
        <v>0.33</v>
      </c>
      <c r="V58" s="156"/>
      <c r="W58" s="156"/>
      <c r="X58" s="156"/>
      <c r="Y58" s="156"/>
      <c r="Z58" s="156"/>
      <c r="AA58" s="156"/>
      <c r="AB58" s="156"/>
      <c r="AC58" s="156"/>
      <c r="AD58" s="156"/>
      <c r="AE58" s="156" t="s">
        <v>92</v>
      </c>
      <c r="AF58" s="156"/>
      <c r="AG58" s="156"/>
      <c r="AH58" s="156"/>
      <c r="AI58" s="156"/>
      <c r="AJ58" s="156"/>
      <c r="AK58" s="156"/>
      <c r="AL58" s="156"/>
      <c r="AM58" s="156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</row>
    <row r="59" spans="1:60" outlineLevel="1" x14ac:dyDescent="0.2">
      <c r="A59" s="157">
        <v>47</v>
      </c>
      <c r="B59" s="163" t="s">
        <v>183</v>
      </c>
      <c r="C59" s="198" t="s">
        <v>184</v>
      </c>
      <c r="D59" s="165" t="s">
        <v>116</v>
      </c>
      <c r="E59" s="172">
        <v>1</v>
      </c>
      <c r="F59" s="175"/>
      <c r="G59" s="176">
        <f t="shared" si="7"/>
        <v>0</v>
      </c>
      <c r="H59" s="175"/>
      <c r="I59" s="176">
        <f t="shared" si="8"/>
        <v>0</v>
      </c>
      <c r="J59" s="175"/>
      <c r="K59" s="176">
        <f t="shared" si="9"/>
        <v>0</v>
      </c>
      <c r="L59" s="176">
        <v>0</v>
      </c>
      <c r="M59" s="176">
        <f t="shared" si="10"/>
        <v>0</v>
      </c>
      <c r="N59" s="166">
        <v>0</v>
      </c>
      <c r="O59" s="166">
        <f t="shared" si="11"/>
        <v>0</v>
      </c>
      <c r="P59" s="166">
        <v>0</v>
      </c>
      <c r="Q59" s="166">
        <f t="shared" si="12"/>
        <v>0</v>
      </c>
      <c r="R59" s="166"/>
      <c r="S59" s="166"/>
      <c r="T59" s="167">
        <v>0.20699999999999999</v>
      </c>
      <c r="U59" s="166">
        <f t="shared" si="13"/>
        <v>0.21</v>
      </c>
      <c r="V59" s="156"/>
      <c r="W59" s="156"/>
      <c r="X59" s="156"/>
      <c r="Y59" s="156"/>
      <c r="Z59" s="156"/>
      <c r="AA59" s="156"/>
      <c r="AB59" s="156"/>
      <c r="AC59" s="156"/>
      <c r="AD59" s="156"/>
      <c r="AE59" s="156" t="s">
        <v>92</v>
      </c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</row>
    <row r="60" spans="1:60" outlineLevel="1" x14ac:dyDescent="0.2">
      <c r="A60" s="157">
        <v>48</v>
      </c>
      <c r="B60" s="163" t="s">
        <v>185</v>
      </c>
      <c r="C60" s="198" t="s">
        <v>186</v>
      </c>
      <c r="D60" s="165" t="s">
        <v>116</v>
      </c>
      <c r="E60" s="172">
        <v>1</v>
      </c>
      <c r="F60" s="175"/>
      <c r="G60" s="176">
        <f t="shared" si="7"/>
        <v>0</v>
      </c>
      <c r="H60" s="175"/>
      <c r="I60" s="176">
        <f t="shared" si="8"/>
        <v>0</v>
      </c>
      <c r="J60" s="175"/>
      <c r="K60" s="176">
        <f t="shared" si="9"/>
        <v>0</v>
      </c>
      <c r="L60" s="176">
        <v>0</v>
      </c>
      <c r="M60" s="176">
        <f t="shared" si="10"/>
        <v>0</v>
      </c>
      <c r="N60" s="166">
        <v>8.4999999999999995E-4</v>
      </c>
      <c r="O60" s="166">
        <f t="shared" si="11"/>
        <v>8.4999999999999995E-4</v>
      </c>
      <c r="P60" s="166">
        <v>0</v>
      </c>
      <c r="Q60" s="166">
        <f t="shared" si="12"/>
        <v>0</v>
      </c>
      <c r="R60" s="166"/>
      <c r="S60" s="166"/>
      <c r="T60" s="167">
        <v>0</v>
      </c>
      <c r="U60" s="166">
        <f t="shared" si="13"/>
        <v>0</v>
      </c>
      <c r="V60" s="156"/>
      <c r="W60" s="156"/>
      <c r="X60" s="156"/>
      <c r="Y60" s="156"/>
      <c r="Z60" s="156"/>
      <c r="AA60" s="156"/>
      <c r="AB60" s="156"/>
      <c r="AC60" s="156"/>
      <c r="AD60" s="156"/>
      <c r="AE60" s="156" t="s">
        <v>143</v>
      </c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</row>
    <row r="61" spans="1:60" outlineLevel="1" x14ac:dyDescent="0.2">
      <c r="A61" s="157">
        <v>49</v>
      </c>
      <c r="B61" s="163" t="s">
        <v>158</v>
      </c>
      <c r="C61" s="198" t="s">
        <v>187</v>
      </c>
      <c r="D61" s="165" t="s">
        <v>110</v>
      </c>
      <c r="E61" s="172">
        <v>20</v>
      </c>
      <c r="F61" s="175"/>
      <c r="G61" s="176">
        <f t="shared" si="7"/>
        <v>0</v>
      </c>
      <c r="H61" s="175"/>
      <c r="I61" s="176">
        <f t="shared" si="8"/>
        <v>0</v>
      </c>
      <c r="J61" s="175"/>
      <c r="K61" s="176">
        <f t="shared" si="9"/>
        <v>0</v>
      </c>
      <c r="L61" s="176">
        <v>0</v>
      </c>
      <c r="M61" s="176">
        <f t="shared" si="10"/>
        <v>0</v>
      </c>
      <c r="N61" s="166">
        <v>0</v>
      </c>
      <c r="O61" s="166">
        <f t="shared" si="11"/>
        <v>0</v>
      </c>
      <c r="P61" s="166">
        <v>0</v>
      </c>
      <c r="Q61" s="166">
        <f t="shared" si="12"/>
        <v>0</v>
      </c>
      <c r="R61" s="166"/>
      <c r="S61" s="166"/>
      <c r="T61" s="167">
        <v>0</v>
      </c>
      <c r="U61" s="166">
        <f t="shared" si="13"/>
        <v>0</v>
      </c>
      <c r="V61" s="156"/>
      <c r="W61" s="156"/>
      <c r="X61" s="156"/>
      <c r="Y61" s="156"/>
      <c r="Z61" s="156"/>
      <c r="AA61" s="156"/>
      <c r="AB61" s="156"/>
      <c r="AC61" s="156"/>
      <c r="AD61" s="156"/>
      <c r="AE61" s="156" t="s">
        <v>92</v>
      </c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</row>
    <row r="62" spans="1:60" outlineLevel="1" x14ac:dyDescent="0.2">
      <c r="A62" s="157">
        <v>50</v>
      </c>
      <c r="B62" s="163" t="s">
        <v>188</v>
      </c>
      <c r="C62" s="198" t="s">
        <v>189</v>
      </c>
      <c r="D62" s="165" t="s">
        <v>0</v>
      </c>
      <c r="E62" s="172">
        <v>1355</v>
      </c>
      <c r="F62" s="175"/>
      <c r="G62" s="176">
        <f t="shared" si="7"/>
        <v>0</v>
      </c>
      <c r="H62" s="175"/>
      <c r="I62" s="176">
        <f t="shared" si="8"/>
        <v>0</v>
      </c>
      <c r="J62" s="175"/>
      <c r="K62" s="176">
        <f t="shared" si="9"/>
        <v>0</v>
      </c>
      <c r="L62" s="176">
        <v>0</v>
      </c>
      <c r="M62" s="176">
        <f t="shared" si="10"/>
        <v>0</v>
      </c>
      <c r="N62" s="166">
        <v>0</v>
      </c>
      <c r="O62" s="166">
        <f t="shared" si="11"/>
        <v>0</v>
      </c>
      <c r="P62" s="166">
        <v>0</v>
      </c>
      <c r="Q62" s="166">
        <f t="shared" si="12"/>
        <v>0</v>
      </c>
      <c r="R62" s="166"/>
      <c r="S62" s="166"/>
      <c r="T62" s="167">
        <v>0</v>
      </c>
      <c r="U62" s="166">
        <f t="shared" si="13"/>
        <v>0</v>
      </c>
      <c r="V62" s="156"/>
      <c r="W62" s="156"/>
      <c r="X62" s="156"/>
      <c r="Y62" s="156"/>
      <c r="Z62" s="156"/>
      <c r="AA62" s="156"/>
      <c r="AB62" s="156"/>
      <c r="AC62" s="156"/>
      <c r="AD62" s="156"/>
      <c r="AE62" s="156" t="s">
        <v>92</v>
      </c>
      <c r="AF62" s="156"/>
      <c r="AG62" s="156"/>
      <c r="AH62" s="156"/>
      <c r="AI62" s="156"/>
      <c r="AJ62" s="156"/>
      <c r="AK62" s="156"/>
      <c r="AL62" s="156"/>
      <c r="AM62" s="156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</row>
    <row r="63" spans="1:60" x14ac:dyDescent="0.2">
      <c r="A63" s="158" t="s">
        <v>87</v>
      </c>
      <c r="B63" s="164" t="s">
        <v>56</v>
      </c>
      <c r="C63" s="200" t="s">
        <v>57</v>
      </c>
      <c r="D63" s="169"/>
      <c r="E63" s="174"/>
      <c r="F63" s="177"/>
      <c r="G63" s="177">
        <f>SUMIF(AE64:AE95,"&lt;&gt;NOR",G64:G95)</f>
        <v>0</v>
      </c>
      <c r="H63" s="177"/>
      <c r="I63" s="177">
        <f>SUM(I64:I95)</f>
        <v>0</v>
      </c>
      <c r="J63" s="177"/>
      <c r="K63" s="177">
        <f>SUM(K64:K95)</f>
        <v>0</v>
      </c>
      <c r="L63" s="177"/>
      <c r="M63" s="177">
        <f>SUM(M64:M95)</f>
        <v>0</v>
      </c>
      <c r="N63" s="170"/>
      <c r="O63" s="170">
        <f>SUM(O64:O95)</f>
        <v>0.25938</v>
      </c>
      <c r="P63" s="170"/>
      <c r="Q63" s="170">
        <f>SUM(Q64:Q95)</f>
        <v>0.15248</v>
      </c>
      <c r="R63" s="170"/>
      <c r="S63" s="170"/>
      <c r="T63" s="171"/>
      <c r="U63" s="170">
        <f>SUM(U64:U95)</f>
        <v>52.539999999999985</v>
      </c>
      <c r="AE63" t="s">
        <v>88</v>
      </c>
    </row>
    <row r="64" spans="1:60" outlineLevel="1" x14ac:dyDescent="0.2">
      <c r="A64" s="157">
        <v>51</v>
      </c>
      <c r="B64" s="163" t="s">
        <v>190</v>
      </c>
      <c r="C64" s="198" t="s">
        <v>191</v>
      </c>
      <c r="D64" s="165" t="s">
        <v>192</v>
      </c>
      <c r="E64" s="172">
        <v>2</v>
      </c>
      <c r="F64" s="175"/>
      <c r="G64" s="176">
        <f t="shared" ref="G64:G95" si="14">ROUND(E64*F64,2)</f>
        <v>0</v>
      </c>
      <c r="H64" s="175"/>
      <c r="I64" s="176">
        <f t="shared" ref="I64:I95" si="15">ROUND(E64*H64,2)</f>
        <v>0</v>
      </c>
      <c r="J64" s="175"/>
      <c r="K64" s="176">
        <f t="shared" ref="K64:K95" si="16">ROUND(E64*J64,2)</f>
        <v>0</v>
      </c>
      <c r="L64" s="176">
        <v>0</v>
      </c>
      <c r="M64" s="176">
        <f t="shared" ref="M64:M95" si="17">G64*(1+L64/100)</f>
        <v>0</v>
      </c>
      <c r="N64" s="166">
        <v>0</v>
      </c>
      <c r="O64" s="166">
        <f t="shared" ref="O64:O95" si="18">ROUND(E64*N64,5)</f>
        <v>0</v>
      </c>
      <c r="P64" s="166">
        <v>3.4200000000000001E-2</v>
      </c>
      <c r="Q64" s="166">
        <f t="shared" ref="Q64:Q95" si="19">ROUND(E64*P64,5)</f>
        <v>6.8400000000000002E-2</v>
      </c>
      <c r="R64" s="166"/>
      <c r="S64" s="166"/>
      <c r="T64" s="167">
        <v>0.46500000000000002</v>
      </c>
      <c r="U64" s="166">
        <f t="shared" ref="U64:U95" si="20">ROUND(E64*T64,2)</f>
        <v>0.93</v>
      </c>
      <c r="V64" s="156"/>
      <c r="W64" s="156"/>
      <c r="X64" s="156"/>
      <c r="Y64" s="156"/>
      <c r="Z64" s="156"/>
      <c r="AA64" s="156"/>
      <c r="AB64" s="156"/>
      <c r="AC64" s="156"/>
      <c r="AD64" s="156"/>
      <c r="AE64" s="156" t="s">
        <v>92</v>
      </c>
      <c r="AF64" s="156"/>
      <c r="AG64" s="156"/>
      <c r="AH64" s="156"/>
      <c r="AI64" s="156"/>
      <c r="AJ64" s="156"/>
      <c r="AK64" s="156"/>
      <c r="AL64" s="156"/>
      <c r="AM64" s="156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</row>
    <row r="65" spans="1:60" outlineLevel="1" x14ac:dyDescent="0.2">
      <c r="A65" s="157">
        <v>52</v>
      </c>
      <c r="B65" s="163" t="s">
        <v>193</v>
      </c>
      <c r="C65" s="198" t="s">
        <v>194</v>
      </c>
      <c r="D65" s="165" t="s">
        <v>192</v>
      </c>
      <c r="E65" s="172">
        <v>4</v>
      </c>
      <c r="F65" s="175"/>
      <c r="G65" s="176">
        <f t="shared" si="14"/>
        <v>0</v>
      </c>
      <c r="H65" s="175"/>
      <c r="I65" s="176">
        <f t="shared" si="15"/>
        <v>0</v>
      </c>
      <c r="J65" s="175"/>
      <c r="K65" s="176">
        <f t="shared" si="16"/>
        <v>0</v>
      </c>
      <c r="L65" s="176">
        <v>0</v>
      </c>
      <c r="M65" s="176">
        <f t="shared" si="17"/>
        <v>0</v>
      </c>
      <c r="N65" s="166">
        <v>0</v>
      </c>
      <c r="O65" s="166">
        <f t="shared" si="18"/>
        <v>0</v>
      </c>
      <c r="P65" s="166">
        <v>1.9460000000000002E-2</v>
      </c>
      <c r="Q65" s="166">
        <f t="shared" si="19"/>
        <v>7.7840000000000006E-2</v>
      </c>
      <c r="R65" s="166"/>
      <c r="S65" s="166"/>
      <c r="T65" s="167">
        <v>0.38200000000000001</v>
      </c>
      <c r="U65" s="166">
        <f t="shared" si="20"/>
        <v>1.53</v>
      </c>
      <c r="V65" s="156"/>
      <c r="W65" s="156"/>
      <c r="X65" s="156"/>
      <c r="Y65" s="156"/>
      <c r="Z65" s="156"/>
      <c r="AA65" s="156"/>
      <c r="AB65" s="156"/>
      <c r="AC65" s="156"/>
      <c r="AD65" s="156"/>
      <c r="AE65" s="156" t="s">
        <v>92</v>
      </c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</row>
    <row r="66" spans="1:60" outlineLevel="1" x14ac:dyDescent="0.2">
      <c r="A66" s="157">
        <v>53</v>
      </c>
      <c r="B66" s="163" t="s">
        <v>195</v>
      </c>
      <c r="C66" s="198" t="s">
        <v>196</v>
      </c>
      <c r="D66" s="165" t="s">
        <v>192</v>
      </c>
      <c r="E66" s="172">
        <v>4</v>
      </c>
      <c r="F66" s="175"/>
      <c r="G66" s="176">
        <f t="shared" si="14"/>
        <v>0</v>
      </c>
      <c r="H66" s="175"/>
      <c r="I66" s="176">
        <f t="shared" si="15"/>
        <v>0</v>
      </c>
      <c r="J66" s="175"/>
      <c r="K66" s="176">
        <f t="shared" si="16"/>
        <v>0</v>
      </c>
      <c r="L66" s="176">
        <v>0</v>
      </c>
      <c r="M66" s="176">
        <f t="shared" si="17"/>
        <v>0</v>
      </c>
      <c r="N66" s="166">
        <v>0</v>
      </c>
      <c r="O66" s="166">
        <f t="shared" si="18"/>
        <v>0</v>
      </c>
      <c r="P66" s="166">
        <v>1.56E-3</v>
      </c>
      <c r="Q66" s="166">
        <f t="shared" si="19"/>
        <v>6.2399999999999999E-3</v>
      </c>
      <c r="R66" s="166"/>
      <c r="S66" s="166"/>
      <c r="T66" s="167">
        <v>0.217</v>
      </c>
      <c r="U66" s="166">
        <f t="shared" si="20"/>
        <v>0.87</v>
      </c>
      <c r="V66" s="156"/>
      <c r="W66" s="156"/>
      <c r="X66" s="156"/>
      <c r="Y66" s="156"/>
      <c r="Z66" s="156"/>
      <c r="AA66" s="156"/>
      <c r="AB66" s="156"/>
      <c r="AC66" s="156"/>
      <c r="AD66" s="156"/>
      <c r="AE66" s="156" t="s">
        <v>92</v>
      </c>
      <c r="AF66" s="156"/>
      <c r="AG66" s="156"/>
      <c r="AH66" s="156"/>
      <c r="AI66" s="156"/>
      <c r="AJ66" s="156"/>
      <c r="AK66" s="156"/>
      <c r="AL66" s="156"/>
      <c r="AM66" s="156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</row>
    <row r="67" spans="1:60" outlineLevel="1" x14ac:dyDescent="0.2">
      <c r="A67" s="157">
        <v>54</v>
      </c>
      <c r="B67" s="163" t="s">
        <v>197</v>
      </c>
      <c r="C67" s="198" t="s">
        <v>198</v>
      </c>
      <c r="D67" s="165" t="s">
        <v>113</v>
      </c>
      <c r="E67" s="172">
        <v>0.15</v>
      </c>
      <c r="F67" s="175"/>
      <c r="G67" s="176">
        <f t="shared" si="14"/>
        <v>0</v>
      </c>
      <c r="H67" s="175"/>
      <c r="I67" s="176">
        <f t="shared" si="15"/>
        <v>0</v>
      </c>
      <c r="J67" s="175"/>
      <c r="K67" s="176">
        <f t="shared" si="16"/>
        <v>0</v>
      </c>
      <c r="L67" s="176">
        <v>0</v>
      </c>
      <c r="M67" s="176">
        <f t="shared" si="17"/>
        <v>0</v>
      </c>
      <c r="N67" s="166">
        <v>0</v>
      </c>
      <c r="O67" s="166">
        <f t="shared" si="18"/>
        <v>0</v>
      </c>
      <c r="P67" s="166">
        <v>0</v>
      </c>
      <c r="Q67" s="166">
        <f t="shared" si="19"/>
        <v>0</v>
      </c>
      <c r="R67" s="166"/>
      <c r="S67" s="166"/>
      <c r="T67" s="167">
        <v>3.169</v>
      </c>
      <c r="U67" s="166">
        <f t="shared" si="20"/>
        <v>0.48</v>
      </c>
      <c r="V67" s="156"/>
      <c r="W67" s="156"/>
      <c r="X67" s="156"/>
      <c r="Y67" s="156"/>
      <c r="Z67" s="156"/>
      <c r="AA67" s="156"/>
      <c r="AB67" s="156"/>
      <c r="AC67" s="156"/>
      <c r="AD67" s="156"/>
      <c r="AE67" s="156" t="s">
        <v>92</v>
      </c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</row>
    <row r="68" spans="1:60" ht="22.5" outlineLevel="1" x14ac:dyDescent="0.2">
      <c r="A68" s="157">
        <v>55</v>
      </c>
      <c r="B68" s="163" t="s">
        <v>199</v>
      </c>
      <c r="C68" s="198" t="s">
        <v>200</v>
      </c>
      <c r="D68" s="165" t="s">
        <v>192</v>
      </c>
      <c r="E68" s="172">
        <v>3</v>
      </c>
      <c r="F68" s="175"/>
      <c r="G68" s="176">
        <f t="shared" si="14"/>
        <v>0</v>
      </c>
      <c r="H68" s="175"/>
      <c r="I68" s="176">
        <f t="shared" si="15"/>
        <v>0</v>
      </c>
      <c r="J68" s="175"/>
      <c r="K68" s="176">
        <f t="shared" si="16"/>
        <v>0</v>
      </c>
      <c r="L68" s="176">
        <v>0</v>
      </c>
      <c r="M68" s="176">
        <f t="shared" si="17"/>
        <v>0</v>
      </c>
      <c r="N68" s="166">
        <v>1.772E-2</v>
      </c>
      <c r="O68" s="166">
        <f t="shared" si="18"/>
        <v>5.3159999999999999E-2</v>
      </c>
      <c r="P68" s="166">
        <v>0</v>
      </c>
      <c r="Q68" s="166">
        <f t="shared" si="19"/>
        <v>0</v>
      </c>
      <c r="R68" s="166"/>
      <c r="S68" s="166"/>
      <c r="T68" s="167">
        <v>0.97299999999999998</v>
      </c>
      <c r="U68" s="166">
        <f t="shared" si="20"/>
        <v>2.92</v>
      </c>
      <c r="V68" s="156"/>
      <c r="W68" s="156"/>
      <c r="X68" s="156"/>
      <c r="Y68" s="156"/>
      <c r="Z68" s="156"/>
      <c r="AA68" s="156"/>
      <c r="AB68" s="156"/>
      <c r="AC68" s="156"/>
      <c r="AD68" s="156"/>
      <c r="AE68" s="156" t="s">
        <v>92</v>
      </c>
      <c r="AF68" s="156"/>
      <c r="AG68" s="156"/>
      <c r="AH68" s="156"/>
      <c r="AI68" s="156"/>
      <c r="AJ68" s="156"/>
      <c r="AK68" s="156"/>
      <c r="AL68" s="156"/>
      <c r="AM68" s="156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</row>
    <row r="69" spans="1:60" outlineLevel="1" x14ac:dyDescent="0.2">
      <c r="A69" s="157">
        <v>56</v>
      </c>
      <c r="B69" s="163" t="s">
        <v>201</v>
      </c>
      <c r="C69" s="198" t="s">
        <v>202</v>
      </c>
      <c r="D69" s="165" t="s">
        <v>192</v>
      </c>
      <c r="E69" s="172">
        <v>3</v>
      </c>
      <c r="F69" s="175"/>
      <c r="G69" s="176">
        <f t="shared" si="14"/>
        <v>0</v>
      </c>
      <c r="H69" s="175"/>
      <c r="I69" s="176">
        <f t="shared" si="15"/>
        <v>0</v>
      </c>
      <c r="J69" s="175"/>
      <c r="K69" s="176">
        <f t="shared" si="16"/>
        <v>0</v>
      </c>
      <c r="L69" s="176">
        <v>0</v>
      </c>
      <c r="M69" s="176">
        <f t="shared" si="17"/>
        <v>0</v>
      </c>
      <c r="N69" s="166">
        <v>8.8999999999999995E-4</v>
      </c>
      <c r="O69" s="166">
        <f t="shared" si="18"/>
        <v>2.6700000000000001E-3</v>
      </c>
      <c r="P69" s="166">
        <v>0</v>
      </c>
      <c r="Q69" s="166">
        <f t="shared" si="19"/>
        <v>0</v>
      </c>
      <c r="R69" s="166"/>
      <c r="S69" s="166"/>
      <c r="T69" s="167">
        <v>1.1200000000000001</v>
      </c>
      <c r="U69" s="166">
        <f t="shared" si="20"/>
        <v>3.36</v>
      </c>
      <c r="V69" s="156"/>
      <c r="W69" s="156"/>
      <c r="X69" s="156"/>
      <c r="Y69" s="156"/>
      <c r="Z69" s="156"/>
      <c r="AA69" s="156"/>
      <c r="AB69" s="156"/>
      <c r="AC69" s="156"/>
      <c r="AD69" s="156"/>
      <c r="AE69" s="156" t="s">
        <v>92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</row>
    <row r="70" spans="1:60" outlineLevel="1" x14ac:dyDescent="0.2">
      <c r="A70" s="157">
        <v>57</v>
      </c>
      <c r="B70" s="163" t="s">
        <v>203</v>
      </c>
      <c r="C70" s="198" t="s">
        <v>204</v>
      </c>
      <c r="D70" s="165" t="s">
        <v>192</v>
      </c>
      <c r="E70" s="172">
        <v>4</v>
      </c>
      <c r="F70" s="175"/>
      <c r="G70" s="176">
        <f t="shared" si="14"/>
        <v>0</v>
      </c>
      <c r="H70" s="175"/>
      <c r="I70" s="176">
        <f t="shared" si="15"/>
        <v>0</v>
      </c>
      <c r="J70" s="175"/>
      <c r="K70" s="176">
        <f t="shared" si="16"/>
        <v>0</v>
      </c>
      <c r="L70" s="176">
        <v>0</v>
      </c>
      <c r="M70" s="176">
        <f t="shared" si="17"/>
        <v>0</v>
      </c>
      <c r="N70" s="166">
        <v>0</v>
      </c>
      <c r="O70" s="166">
        <f t="shared" si="18"/>
        <v>0</v>
      </c>
      <c r="P70" s="166">
        <v>0</v>
      </c>
      <c r="Q70" s="166">
        <f t="shared" si="19"/>
        <v>0</v>
      </c>
      <c r="R70" s="166"/>
      <c r="S70" s="166"/>
      <c r="T70" s="167">
        <v>1.9</v>
      </c>
      <c r="U70" s="166">
        <f t="shared" si="20"/>
        <v>7.6</v>
      </c>
      <c r="V70" s="156"/>
      <c r="W70" s="156"/>
      <c r="X70" s="156"/>
      <c r="Y70" s="156"/>
      <c r="Z70" s="156"/>
      <c r="AA70" s="156"/>
      <c r="AB70" s="156"/>
      <c r="AC70" s="156"/>
      <c r="AD70" s="156"/>
      <c r="AE70" s="156" t="s">
        <v>92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</row>
    <row r="71" spans="1:60" outlineLevel="1" x14ac:dyDescent="0.2">
      <c r="A71" s="157">
        <v>58</v>
      </c>
      <c r="B71" s="163" t="s">
        <v>205</v>
      </c>
      <c r="C71" s="198" t="s">
        <v>206</v>
      </c>
      <c r="D71" s="165" t="s">
        <v>116</v>
      </c>
      <c r="E71" s="172">
        <v>4</v>
      </c>
      <c r="F71" s="175"/>
      <c r="G71" s="176">
        <f t="shared" si="14"/>
        <v>0</v>
      </c>
      <c r="H71" s="175"/>
      <c r="I71" s="176">
        <f t="shared" si="15"/>
        <v>0</v>
      </c>
      <c r="J71" s="175"/>
      <c r="K71" s="176">
        <f t="shared" si="16"/>
        <v>0</v>
      </c>
      <c r="L71" s="176">
        <v>0</v>
      </c>
      <c r="M71" s="176">
        <f t="shared" si="17"/>
        <v>0</v>
      </c>
      <c r="N71" s="166">
        <v>3.2000000000000003E-4</v>
      </c>
      <c r="O71" s="166">
        <f t="shared" si="18"/>
        <v>1.2800000000000001E-3</v>
      </c>
      <c r="P71" s="166">
        <v>0</v>
      </c>
      <c r="Q71" s="166">
        <f t="shared" si="19"/>
        <v>0</v>
      </c>
      <c r="R71" s="166"/>
      <c r="S71" s="166"/>
      <c r="T71" s="167">
        <v>0</v>
      </c>
      <c r="U71" s="166">
        <f t="shared" si="20"/>
        <v>0</v>
      </c>
      <c r="V71" s="156"/>
      <c r="W71" s="156"/>
      <c r="X71" s="156"/>
      <c r="Y71" s="156"/>
      <c r="Z71" s="156"/>
      <c r="AA71" s="156"/>
      <c r="AB71" s="156"/>
      <c r="AC71" s="156"/>
      <c r="AD71" s="156"/>
      <c r="AE71" s="156" t="s">
        <v>143</v>
      </c>
      <c r="AF71" s="156"/>
      <c r="AG71" s="156"/>
      <c r="AH71" s="156"/>
      <c r="AI71" s="156"/>
      <c r="AJ71" s="156"/>
      <c r="AK71" s="156"/>
      <c r="AL71" s="156"/>
      <c r="AM71" s="156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</row>
    <row r="72" spans="1:60" ht="22.5" outlineLevel="1" x14ac:dyDescent="0.2">
      <c r="A72" s="157">
        <v>59</v>
      </c>
      <c r="B72" s="163" t="s">
        <v>207</v>
      </c>
      <c r="C72" s="198" t="s">
        <v>208</v>
      </c>
      <c r="D72" s="165" t="s">
        <v>110</v>
      </c>
      <c r="E72" s="172">
        <v>3</v>
      </c>
      <c r="F72" s="175"/>
      <c r="G72" s="176">
        <f t="shared" si="14"/>
        <v>0</v>
      </c>
      <c r="H72" s="175"/>
      <c r="I72" s="176">
        <f t="shared" si="15"/>
        <v>0</v>
      </c>
      <c r="J72" s="175"/>
      <c r="K72" s="176">
        <f t="shared" si="16"/>
        <v>0</v>
      </c>
      <c r="L72" s="176">
        <v>0</v>
      </c>
      <c r="M72" s="176">
        <f t="shared" si="17"/>
        <v>0</v>
      </c>
      <c r="N72" s="166">
        <v>0</v>
      </c>
      <c r="O72" s="166">
        <f t="shared" si="18"/>
        <v>0</v>
      </c>
      <c r="P72" s="166">
        <v>0</v>
      </c>
      <c r="Q72" s="166">
        <f t="shared" si="19"/>
        <v>0</v>
      </c>
      <c r="R72" s="166"/>
      <c r="S72" s="166"/>
      <c r="T72" s="167">
        <v>0</v>
      </c>
      <c r="U72" s="166">
        <f t="shared" si="20"/>
        <v>0</v>
      </c>
      <c r="V72" s="156"/>
      <c r="W72" s="156"/>
      <c r="X72" s="156"/>
      <c r="Y72" s="156"/>
      <c r="Z72" s="156"/>
      <c r="AA72" s="156"/>
      <c r="AB72" s="156"/>
      <c r="AC72" s="156"/>
      <c r="AD72" s="156"/>
      <c r="AE72" s="156" t="s">
        <v>92</v>
      </c>
      <c r="AF72" s="156"/>
      <c r="AG72" s="156"/>
      <c r="AH72" s="156"/>
      <c r="AI72" s="156"/>
      <c r="AJ72" s="156"/>
      <c r="AK72" s="156"/>
      <c r="AL72" s="156"/>
      <c r="AM72" s="156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</row>
    <row r="73" spans="1:60" outlineLevel="1" x14ac:dyDescent="0.2">
      <c r="A73" s="157">
        <v>60</v>
      </c>
      <c r="B73" s="163" t="s">
        <v>209</v>
      </c>
      <c r="C73" s="198" t="s">
        <v>210</v>
      </c>
      <c r="D73" s="165" t="s">
        <v>192</v>
      </c>
      <c r="E73" s="172">
        <v>3</v>
      </c>
      <c r="F73" s="175"/>
      <c r="G73" s="176">
        <f t="shared" si="14"/>
        <v>0</v>
      </c>
      <c r="H73" s="175"/>
      <c r="I73" s="176">
        <f t="shared" si="15"/>
        <v>0</v>
      </c>
      <c r="J73" s="175"/>
      <c r="K73" s="176">
        <f t="shared" si="16"/>
        <v>0</v>
      </c>
      <c r="L73" s="176">
        <v>0</v>
      </c>
      <c r="M73" s="176">
        <f t="shared" si="17"/>
        <v>0</v>
      </c>
      <c r="N73" s="166">
        <v>1.2970000000000001E-2</v>
      </c>
      <c r="O73" s="166">
        <f t="shared" si="18"/>
        <v>3.891E-2</v>
      </c>
      <c r="P73" s="166">
        <v>0</v>
      </c>
      <c r="Q73" s="166">
        <f t="shared" si="19"/>
        <v>0</v>
      </c>
      <c r="R73" s="166"/>
      <c r="S73" s="166"/>
      <c r="T73" s="167">
        <v>1.9</v>
      </c>
      <c r="U73" s="166">
        <f t="shared" si="20"/>
        <v>5.7</v>
      </c>
      <c r="V73" s="156"/>
      <c r="W73" s="156"/>
      <c r="X73" s="156"/>
      <c r="Y73" s="156"/>
      <c r="Z73" s="156"/>
      <c r="AA73" s="156"/>
      <c r="AB73" s="156"/>
      <c r="AC73" s="156"/>
      <c r="AD73" s="156"/>
      <c r="AE73" s="156" t="s">
        <v>92</v>
      </c>
      <c r="AF73" s="156"/>
      <c r="AG73" s="156"/>
      <c r="AH73" s="156"/>
      <c r="AI73" s="156"/>
      <c r="AJ73" s="156"/>
      <c r="AK73" s="156"/>
      <c r="AL73" s="156"/>
      <c r="AM73" s="156"/>
      <c r="AN73" s="156"/>
      <c r="AO73" s="156"/>
      <c r="AP73" s="156"/>
      <c r="AQ73" s="156"/>
      <c r="AR73" s="156"/>
      <c r="AS73" s="156"/>
      <c r="AT73" s="156"/>
      <c r="AU73" s="156"/>
      <c r="AV73" s="156"/>
      <c r="AW73" s="156"/>
      <c r="AX73" s="156"/>
      <c r="AY73" s="156"/>
      <c r="AZ73" s="156"/>
      <c r="BA73" s="156"/>
      <c r="BB73" s="156"/>
      <c r="BC73" s="156"/>
      <c r="BD73" s="156"/>
      <c r="BE73" s="156"/>
      <c r="BF73" s="156"/>
      <c r="BG73" s="156"/>
      <c r="BH73" s="156"/>
    </row>
    <row r="74" spans="1:60" outlineLevel="1" x14ac:dyDescent="0.2">
      <c r="A74" s="157">
        <v>61</v>
      </c>
      <c r="B74" s="163" t="s">
        <v>211</v>
      </c>
      <c r="C74" s="198" t="s">
        <v>212</v>
      </c>
      <c r="D74" s="165" t="s">
        <v>192</v>
      </c>
      <c r="E74" s="172">
        <v>4</v>
      </c>
      <c r="F74" s="175"/>
      <c r="G74" s="176">
        <f t="shared" si="14"/>
        <v>0</v>
      </c>
      <c r="H74" s="175"/>
      <c r="I74" s="176">
        <f t="shared" si="15"/>
        <v>0</v>
      </c>
      <c r="J74" s="175"/>
      <c r="K74" s="176">
        <f t="shared" si="16"/>
        <v>0</v>
      </c>
      <c r="L74" s="176">
        <v>0</v>
      </c>
      <c r="M74" s="176">
        <f t="shared" si="17"/>
        <v>0</v>
      </c>
      <c r="N74" s="166">
        <v>1.9009999999999999E-2</v>
      </c>
      <c r="O74" s="166">
        <f t="shared" si="18"/>
        <v>7.6039999999999996E-2</v>
      </c>
      <c r="P74" s="166">
        <v>0</v>
      </c>
      <c r="Q74" s="166">
        <f t="shared" si="19"/>
        <v>0</v>
      </c>
      <c r="R74" s="166"/>
      <c r="S74" s="166"/>
      <c r="T74" s="167">
        <v>1.1890000000000001</v>
      </c>
      <c r="U74" s="166">
        <f t="shared" si="20"/>
        <v>4.76</v>
      </c>
      <c r="V74" s="156"/>
      <c r="W74" s="156"/>
      <c r="X74" s="156"/>
      <c r="Y74" s="156"/>
      <c r="Z74" s="156"/>
      <c r="AA74" s="156"/>
      <c r="AB74" s="156"/>
      <c r="AC74" s="156"/>
      <c r="AD74" s="156"/>
      <c r="AE74" s="156" t="s">
        <v>92</v>
      </c>
      <c r="AF74" s="156"/>
      <c r="AG74" s="156"/>
      <c r="AH74" s="156"/>
      <c r="AI74" s="156"/>
      <c r="AJ74" s="156"/>
      <c r="AK74" s="156"/>
      <c r="AL74" s="156"/>
      <c r="AM74" s="156"/>
      <c r="AN74" s="156"/>
      <c r="AO74" s="156"/>
      <c r="AP74" s="156"/>
      <c r="AQ74" s="156"/>
      <c r="AR74" s="156"/>
      <c r="AS74" s="156"/>
      <c r="AT74" s="156"/>
      <c r="AU74" s="156"/>
      <c r="AV74" s="156"/>
      <c r="AW74" s="156"/>
      <c r="AX74" s="156"/>
      <c r="AY74" s="156"/>
      <c r="AZ74" s="156"/>
      <c r="BA74" s="156"/>
      <c r="BB74" s="156"/>
      <c r="BC74" s="156"/>
      <c r="BD74" s="156"/>
      <c r="BE74" s="156"/>
      <c r="BF74" s="156"/>
      <c r="BG74" s="156"/>
      <c r="BH74" s="156"/>
    </row>
    <row r="75" spans="1:60" outlineLevel="1" x14ac:dyDescent="0.2">
      <c r="A75" s="157">
        <v>62</v>
      </c>
      <c r="B75" s="163" t="s">
        <v>213</v>
      </c>
      <c r="C75" s="198" t="s">
        <v>214</v>
      </c>
      <c r="D75" s="165" t="s">
        <v>192</v>
      </c>
      <c r="E75" s="172">
        <v>4</v>
      </c>
      <c r="F75" s="175"/>
      <c r="G75" s="176">
        <f t="shared" si="14"/>
        <v>0</v>
      </c>
      <c r="H75" s="175"/>
      <c r="I75" s="176">
        <f t="shared" si="15"/>
        <v>0</v>
      </c>
      <c r="J75" s="175"/>
      <c r="K75" s="176">
        <f t="shared" si="16"/>
        <v>0</v>
      </c>
      <c r="L75" s="176">
        <v>0</v>
      </c>
      <c r="M75" s="176">
        <f t="shared" si="17"/>
        <v>0</v>
      </c>
      <c r="N75" s="166">
        <v>1.41E-3</v>
      </c>
      <c r="O75" s="166">
        <f t="shared" si="18"/>
        <v>5.64E-3</v>
      </c>
      <c r="P75" s="166">
        <v>0</v>
      </c>
      <c r="Q75" s="166">
        <f t="shared" si="19"/>
        <v>0</v>
      </c>
      <c r="R75" s="166"/>
      <c r="S75" s="166"/>
      <c r="T75" s="167">
        <v>1.575</v>
      </c>
      <c r="U75" s="166">
        <f t="shared" si="20"/>
        <v>6.3</v>
      </c>
      <c r="V75" s="156"/>
      <c r="W75" s="156"/>
      <c r="X75" s="156"/>
      <c r="Y75" s="156"/>
      <c r="Z75" s="156"/>
      <c r="AA75" s="156"/>
      <c r="AB75" s="156"/>
      <c r="AC75" s="156"/>
      <c r="AD75" s="156"/>
      <c r="AE75" s="156" t="s">
        <v>92</v>
      </c>
      <c r="AF75" s="156"/>
      <c r="AG75" s="156"/>
      <c r="AH75" s="156"/>
      <c r="AI75" s="156"/>
      <c r="AJ75" s="156"/>
      <c r="AK75" s="156"/>
      <c r="AL75" s="156"/>
      <c r="AM75" s="156"/>
      <c r="AN75" s="156"/>
      <c r="AO75" s="156"/>
      <c r="AP75" s="156"/>
      <c r="AQ75" s="156"/>
      <c r="AR75" s="156"/>
      <c r="AS75" s="156"/>
      <c r="AT75" s="156"/>
      <c r="AU75" s="156"/>
      <c r="AV75" s="156"/>
      <c r="AW75" s="156"/>
      <c r="AX75" s="156"/>
      <c r="AY75" s="156"/>
      <c r="AZ75" s="156"/>
      <c r="BA75" s="156"/>
      <c r="BB75" s="156"/>
      <c r="BC75" s="156"/>
      <c r="BD75" s="156"/>
      <c r="BE75" s="156"/>
      <c r="BF75" s="156"/>
      <c r="BG75" s="156"/>
      <c r="BH75" s="156"/>
    </row>
    <row r="76" spans="1:60" ht="22.5" outlineLevel="1" x14ac:dyDescent="0.2">
      <c r="A76" s="157">
        <v>63</v>
      </c>
      <c r="B76" s="163" t="s">
        <v>215</v>
      </c>
      <c r="C76" s="198" t="s">
        <v>216</v>
      </c>
      <c r="D76" s="165" t="s">
        <v>116</v>
      </c>
      <c r="E76" s="172">
        <v>4</v>
      </c>
      <c r="F76" s="175"/>
      <c r="G76" s="176">
        <f t="shared" si="14"/>
        <v>0</v>
      </c>
      <c r="H76" s="175"/>
      <c r="I76" s="176">
        <f t="shared" si="15"/>
        <v>0</v>
      </c>
      <c r="J76" s="175"/>
      <c r="K76" s="176">
        <f t="shared" si="16"/>
        <v>0</v>
      </c>
      <c r="L76" s="176">
        <v>0</v>
      </c>
      <c r="M76" s="176">
        <f t="shared" si="17"/>
        <v>0</v>
      </c>
      <c r="N76" s="166">
        <v>8.4999999999999995E-4</v>
      </c>
      <c r="O76" s="166">
        <f t="shared" si="18"/>
        <v>3.3999999999999998E-3</v>
      </c>
      <c r="P76" s="166">
        <v>0</v>
      </c>
      <c r="Q76" s="166">
        <f t="shared" si="19"/>
        <v>0</v>
      </c>
      <c r="R76" s="166"/>
      <c r="S76" s="166"/>
      <c r="T76" s="167">
        <v>0.48499999999999999</v>
      </c>
      <c r="U76" s="166">
        <f t="shared" si="20"/>
        <v>1.94</v>
      </c>
      <c r="V76" s="156"/>
      <c r="W76" s="156"/>
      <c r="X76" s="156"/>
      <c r="Y76" s="156"/>
      <c r="Z76" s="156"/>
      <c r="AA76" s="156"/>
      <c r="AB76" s="156"/>
      <c r="AC76" s="156"/>
      <c r="AD76" s="156"/>
      <c r="AE76" s="156" t="s">
        <v>92</v>
      </c>
      <c r="AF76" s="156"/>
      <c r="AG76" s="156"/>
      <c r="AH76" s="156"/>
      <c r="AI76" s="156"/>
      <c r="AJ76" s="156"/>
      <c r="AK76" s="156"/>
      <c r="AL76" s="156"/>
      <c r="AM76" s="156"/>
      <c r="AN76" s="156"/>
      <c r="AO76" s="156"/>
      <c r="AP76" s="156"/>
      <c r="AQ76" s="156"/>
      <c r="AR76" s="156"/>
      <c r="AS76" s="156"/>
      <c r="AT76" s="156"/>
      <c r="AU76" s="156"/>
      <c r="AV76" s="156"/>
      <c r="AW76" s="156"/>
      <c r="AX76" s="156"/>
      <c r="AY76" s="156"/>
      <c r="AZ76" s="156"/>
      <c r="BA76" s="156"/>
      <c r="BB76" s="156"/>
      <c r="BC76" s="156"/>
      <c r="BD76" s="156"/>
      <c r="BE76" s="156"/>
      <c r="BF76" s="156"/>
      <c r="BG76" s="156"/>
      <c r="BH76" s="156"/>
    </row>
    <row r="77" spans="1:60" outlineLevel="1" x14ac:dyDescent="0.2">
      <c r="A77" s="157">
        <v>64</v>
      </c>
      <c r="B77" s="163" t="s">
        <v>217</v>
      </c>
      <c r="C77" s="198" t="s">
        <v>218</v>
      </c>
      <c r="D77" s="165" t="s">
        <v>116</v>
      </c>
      <c r="E77" s="172">
        <v>4</v>
      </c>
      <c r="F77" s="175"/>
      <c r="G77" s="176">
        <f t="shared" si="14"/>
        <v>0</v>
      </c>
      <c r="H77" s="175"/>
      <c r="I77" s="176">
        <f t="shared" si="15"/>
        <v>0</v>
      </c>
      <c r="J77" s="175"/>
      <c r="K77" s="176">
        <f t="shared" si="16"/>
        <v>0</v>
      </c>
      <c r="L77" s="176">
        <v>0</v>
      </c>
      <c r="M77" s="176">
        <f t="shared" si="17"/>
        <v>0</v>
      </c>
      <c r="N77" s="166">
        <v>4.0000000000000003E-5</v>
      </c>
      <c r="O77" s="166">
        <f t="shared" si="18"/>
        <v>1.6000000000000001E-4</v>
      </c>
      <c r="P77" s="166">
        <v>0</v>
      </c>
      <c r="Q77" s="166">
        <f t="shared" si="19"/>
        <v>0</v>
      </c>
      <c r="R77" s="166"/>
      <c r="S77" s="166"/>
      <c r="T77" s="167">
        <v>0.44500000000000001</v>
      </c>
      <c r="U77" s="166">
        <f t="shared" si="20"/>
        <v>1.78</v>
      </c>
      <c r="V77" s="156"/>
      <c r="W77" s="156"/>
      <c r="X77" s="156"/>
      <c r="Y77" s="156"/>
      <c r="Z77" s="156"/>
      <c r="AA77" s="156"/>
      <c r="AB77" s="156"/>
      <c r="AC77" s="156"/>
      <c r="AD77" s="156"/>
      <c r="AE77" s="156" t="s">
        <v>92</v>
      </c>
      <c r="AF77" s="156"/>
      <c r="AG77" s="156"/>
      <c r="AH77" s="156"/>
      <c r="AI77" s="156"/>
      <c r="AJ77" s="156"/>
      <c r="AK77" s="156"/>
      <c r="AL77" s="156"/>
      <c r="AM77" s="156"/>
      <c r="AN77" s="156"/>
      <c r="AO77" s="156"/>
      <c r="AP77" s="156"/>
      <c r="AQ77" s="156"/>
      <c r="AR77" s="156"/>
      <c r="AS77" s="156"/>
      <c r="AT77" s="156"/>
      <c r="AU77" s="156"/>
      <c r="AV77" s="156"/>
      <c r="AW77" s="156"/>
      <c r="AX77" s="156"/>
      <c r="AY77" s="156"/>
      <c r="AZ77" s="156"/>
      <c r="BA77" s="156"/>
      <c r="BB77" s="156"/>
      <c r="BC77" s="156"/>
      <c r="BD77" s="156"/>
      <c r="BE77" s="156"/>
      <c r="BF77" s="156"/>
      <c r="BG77" s="156"/>
      <c r="BH77" s="156"/>
    </row>
    <row r="78" spans="1:60" outlineLevel="1" x14ac:dyDescent="0.2">
      <c r="A78" s="157">
        <v>65</v>
      </c>
      <c r="B78" s="163" t="s">
        <v>219</v>
      </c>
      <c r="C78" s="198" t="s">
        <v>220</v>
      </c>
      <c r="D78" s="165" t="s">
        <v>116</v>
      </c>
      <c r="E78" s="172">
        <v>4</v>
      </c>
      <c r="F78" s="175"/>
      <c r="G78" s="176">
        <f t="shared" si="14"/>
        <v>0</v>
      </c>
      <c r="H78" s="175"/>
      <c r="I78" s="176">
        <f t="shared" si="15"/>
        <v>0</v>
      </c>
      <c r="J78" s="175"/>
      <c r="K78" s="176">
        <f t="shared" si="16"/>
        <v>0</v>
      </c>
      <c r="L78" s="176">
        <v>0</v>
      </c>
      <c r="M78" s="176">
        <f t="shared" si="17"/>
        <v>0</v>
      </c>
      <c r="N78" s="166">
        <v>2.0000000000000001E-4</v>
      </c>
      <c r="O78" s="166">
        <f t="shared" si="18"/>
        <v>8.0000000000000004E-4</v>
      </c>
      <c r="P78" s="166">
        <v>0</v>
      </c>
      <c r="Q78" s="166">
        <f t="shared" si="19"/>
        <v>0</v>
      </c>
      <c r="R78" s="166"/>
      <c r="S78" s="166"/>
      <c r="T78" s="167">
        <v>0.246</v>
      </c>
      <c r="U78" s="166">
        <f t="shared" si="20"/>
        <v>0.98</v>
      </c>
      <c r="V78" s="156"/>
      <c r="W78" s="156"/>
      <c r="X78" s="156"/>
      <c r="Y78" s="156"/>
      <c r="Z78" s="156"/>
      <c r="AA78" s="156"/>
      <c r="AB78" s="156"/>
      <c r="AC78" s="156"/>
      <c r="AD78" s="156"/>
      <c r="AE78" s="156" t="s">
        <v>92</v>
      </c>
      <c r="AF78" s="156"/>
      <c r="AG78" s="156"/>
      <c r="AH78" s="156"/>
      <c r="AI78" s="156"/>
      <c r="AJ78" s="156"/>
      <c r="AK78" s="156"/>
      <c r="AL78" s="156"/>
      <c r="AM78" s="156"/>
      <c r="AN78" s="156"/>
      <c r="AO78" s="156"/>
      <c r="AP78" s="156"/>
      <c r="AQ78" s="156"/>
      <c r="AR78" s="156"/>
      <c r="AS78" s="156"/>
      <c r="AT78" s="156"/>
      <c r="AU78" s="156"/>
      <c r="AV78" s="156"/>
      <c r="AW78" s="156"/>
      <c r="AX78" s="156"/>
      <c r="AY78" s="156"/>
      <c r="AZ78" s="156"/>
      <c r="BA78" s="156"/>
      <c r="BB78" s="156"/>
      <c r="BC78" s="156"/>
      <c r="BD78" s="156"/>
      <c r="BE78" s="156"/>
      <c r="BF78" s="156"/>
      <c r="BG78" s="156"/>
      <c r="BH78" s="156"/>
    </row>
    <row r="79" spans="1:60" outlineLevel="1" x14ac:dyDescent="0.2">
      <c r="A79" s="157">
        <v>66</v>
      </c>
      <c r="B79" s="163" t="s">
        <v>221</v>
      </c>
      <c r="C79" s="198" t="s">
        <v>222</v>
      </c>
      <c r="D79" s="165" t="s">
        <v>116</v>
      </c>
      <c r="E79" s="172">
        <v>4</v>
      </c>
      <c r="F79" s="175"/>
      <c r="G79" s="176">
        <f t="shared" si="14"/>
        <v>0</v>
      </c>
      <c r="H79" s="175"/>
      <c r="I79" s="176">
        <f t="shared" si="15"/>
        <v>0</v>
      </c>
      <c r="J79" s="175"/>
      <c r="K79" s="176">
        <f t="shared" si="16"/>
        <v>0</v>
      </c>
      <c r="L79" s="176">
        <v>0</v>
      </c>
      <c r="M79" s="176">
        <f t="shared" si="17"/>
        <v>0</v>
      </c>
      <c r="N79" s="166">
        <v>1E-4</v>
      </c>
      <c r="O79" s="166">
        <f t="shared" si="18"/>
        <v>4.0000000000000002E-4</v>
      </c>
      <c r="P79" s="166">
        <v>0</v>
      </c>
      <c r="Q79" s="166">
        <f t="shared" si="19"/>
        <v>0</v>
      </c>
      <c r="R79" s="166"/>
      <c r="S79" s="166"/>
      <c r="T79" s="167">
        <v>0.246</v>
      </c>
      <c r="U79" s="166">
        <f t="shared" si="20"/>
        <v>0.98</v>
      </c>
      <c r="V79" s="156"/>
      <c r="W79" s="156"/>
      <c r="X79" s="156"/>
      <c r="Y79" s="156"/>
      <c r="Z79" s="156"/>
      <c r="AA79" s="156"/>
      <c r="AB79" s="156"/>
      <c r="AC79" s="156"/>
      <c r="AD79" s="156"/>
      <c r="AE79" s="156" t="s">
        <v>92</v>
      </c>
      <c r="AF79" s="156"/>
      <c r="AG79" s="156"/>
      <c r="AH79" s="156"/>
      <c r="AI79" s="156"/>
      <c r="AJ79" s="156"/>
      <c r="AK79" s="156"/>
      <c r="AL79" s="156"/>
      <c r="AM79" s="156"/>
      <c r="AN79" s="156"/>
      <c r="AO79" s="156"/>
      <c r="AP79" s="156"/>
      <c r="AQ79" s="156"/>
      <c r="AR79" s="156"/>
      <c r="AS79" s="156"/>
      <c r="AT79" s="156"/>
      <c r="AU79" s="156"/>
      <c r="AV79" s="156"/>
      <c r="AW79" s="156"/>
      <c r="AX79" s="156"/>
      <c r="AY79" s="156"/>
      <c r="AZ79" s="156"/>
      <c r="BA79" s="156"/>
      <c r="BB79" s="156"/>
      <c r="BC79" s="156"/>
      <c r="BD79" s="156"/>
      <c r="BE79" s="156"/>
      <c r="BF79" s="156"/>
      <c r="BG79" s="156"/>
      <c r="BH79" s="156"/>
    </row>
    <row r="80" spans="1:60" outlineLevel="1" x14ac:dyDescent="0.2">
      <c r="A80" s="157">
        <v>67</v>
      </c>
      <c r="B80" s="163" t="s">
        <v>223</v>
      </c>
      <c r="C80" s="198" t="s">
        <v>224</v>
      </c>
      <c r="D80" s="165" t="s">
        <v>192</v>
      </c>
      <c r="E80" s="172">
        <v>10</v>
      </c>
      <c r="F80" s="175"/>
      <c r="G80" s="176">
        <f t="shared" si="14"/>
        <v>0</v>
      </c>
      <c r="H80" s="175"/>
      <c r="I80" s="176">
        <f t="shared" si="15"/>
        <v>0</v>
      </c>
      <c r="J80" s="175"/>
      <c r="K80" s="176">
        <f t="shared" si="16"/>
        <v>0</v>
      </c>
      <c r="L80" s="176">
        <v>0</v>
      </c>
      <c r="M80" s="176">
        <f t="shared" si="17"/>
        <v>0</v>
      </c>
      <c r="N80" s="166">
        <v>2.4000000000000001E-4</v>
      </c>
      <c r="O80" s="166">
        <f t="shared" si="18"/>
        <v>2.3999999999999998E-3</v>
      </c>
      <c r="P80" s="166">
        <v>0</v>
      </c>
      <c r="Q80" s="166">
        <f t="shared" si="19"/>
        <v>0</v>
      </c>
      <c r="R80" s="166"/>
      <c r="S80" s="166"/>
      <c r="T80" s="167">
        <v>0.124</v>
      </c>
      <c r="U80" s="166">
        <f t="shared" si="20"/>
        <v>1.24</v>
      </c>
      <c r="V80" s="156"/>
      <c r="W80" s="156"/>
      <c r="X80" s="156"/>
      <c r="Y80" s="156"/>
      <c r="Z80" s="156"/>
      <c r="AA80" s="156"/>
      <c r="AB80" s="156"/>
      <c r="AC80" s="156"/>
      <c r="AD80" s="156"/>
      <c r="AE80" s="156" t="s">
        <v>92</v>
      </c>
      <c r="AF80" s="156"/>
      <c r="AG80" s="156"/>
      <c r="AH80" s="156"/>
      <c r="AI80" s="156"/>
      <c r="AJ80" s="156"/>
      <c r="AK80" s="156"/>
      <c r="AL80" s="156"/>
      <c r="AM80" s="156"/>
      <c r="AN80" s="156"/>
      <c r="AO80" s="156"/>
      <c r="AP80" s="156"/>
      <c r="AQ80" s="156"/>
      <c r="AR80" s="156"/>
      <c r="AS80" s="156"/>
      <c r="AT80" s="156"/>
      <c r="AU80" s="156"/>
      <c r="AV80" s="156"/>
      <c r="AW80" s="156"/>
      <c r="AX80" s="156"/>
      <c r="AY80" s="156"/>
      <c r="AZ80" s="156"/>
      <c r="BA80" s="156"/>
      <c r="BB80" s="156"/>
      <c r="BC80" s="156"/>
      <c r="BD80" s="156"/>
      <c r="BE80" s="156"/>
      <c r="BF80" s="156"/>
      <c r="BG80" s="156"/>
      <c r="BH80" s="156"/>
    </row>
    <row r="81" spans="1:60" outlineLevel="1" x14ac:dyDescent="0.2">
      <c r="A81" s="157">
        <v>68</v>
      </c>
      <c r="B81" s="163" t="s">
        <v>225</v>
      </c>
      <c r="C81" s="198" t="s">
        <v>226</v>
      </c>
      <c r="D81" s="165" t="s">
        <v>192</v>
      </c>
      <c r="E81" s="172">
        <v>10</v>
      </c>
      <c r="F81" s="175"/>
      <c r="G81" s="176">
        <f t="shared" si="14"/>
        <v>0</v>
      </c>
      <c r="H81" s="175"/>
      <c r="I81" s="176">
        <f t="shared" si="15"/>
        <v>0</v>
      </c>
      <c r="J81" s="175"/>
      <c r="K81" s="176">
        <f t="shared" si="16"/>
        <v>0</v>
      </c>
      <c r="L81" s="176">
        <v>0</v>
      </c>
      <c r="M81" s="176">
        <f t="shared" si="17"/>
        <v>0</v>
      </c>
      <c r="N81" s="166">
        <v>8.0000000000000007E-5</v>
      </c>
      <c r="O81" s="166">
        <f t="shared" si="18"/>
        <v>8.0000000000000004E-4</v>
      </c>
      <c r="P81" s="166">
        <v>0</v>
      </c>
      <c r="Q81" s="166">
        <f t="shared" si="19"/>
        <v>0</v>
      </c>
      <c r="R81" s="166"/>
      <c r="S81" s="166"/>
      <c r="T81" s="167">
        <v>0.17599999999999999</v>
      </c>
      <c r="U81" s="166">
        <f t="shared" si="20"/>
        <v>1.76</v>
      </c>
      <c r="V81" s="156"/>
      <c r="W81" s="156"/>
      <c r="X81" s="156"/>
      <c r="Y81" s="156"/>
      <c r="Z81" s="156"/>
      <c r="AA81" s="156"/>
      <c r="AB81" s="156"/>
      <c r="AC81" s="156"/>
      <c r="AD81" s="156"/>
      <c r="AE81" s="156" t="s">
        <v>92</v>
      </c>
      <c r="AF81" s="156"/>
      <c r="AG81" s="156"/>
      <c r="AH81" s="156"/>
      <c r="AI81" s="156"/>
      <c r="AJ81" s="156"/>
      <c r="AK81" s="156"/>
      <c r="AL81" s="156"/>
      <c r="AM81" s="156"/>
      <c r="AN81" s="156"/>
      <c r="AO81" s="156"/>
      <c r="AP81" s="156"/>
      <c r="AQ81" s="156"/>
      <c r="AR81" s="156"/>
      <c r="AS81" s="156"/>
      <c r="AT81" s="156"/>
      <c r="AU81" s="156"/>
      <c r="AV81" s="156"/>
      <c r="AW81" s="156"/>
      <c r="AX81" s="156"/>
      <c r="AY81" s="156"/>
      <c r="AZ81" s="156"/>
      <c r="BA81" s="156"/>
      <c r="BB81" s="156"/>
      <c r="BC81" s="156"/>
      <c r="BD81" s="156"/>
      <c r="BE81" s="156"/>
      <c r="BF81" s="156"/>
      <c r="BG81" s="156"/>
      <c r="BH81" s="156"/>
    </row>
    <row r="82" spans="1:60" outlineLevel="1" x14ac:dyDescent="0.2">
      <c r="A82" s="157">
        <v>69</v>
      </c>
      <c r="B82" s="163" t="s">
        <v>227</v>
      </c>
      <c r="C82" s="198" t="s">
        <v>228</v>
      </c>
      <c r="D82" s="165" t="s">
        <v>110</v>
      </c>
      <c r="E82" s="172">
        <v>10</v>
      </c>
      <c r="F82" s="175"/>
      <c r="G82" s="176">
        <f t="shared" si="14"/>
        <v>0</v>
      </c>
      <c r="H82" s="175"/>
      <c r="I82" s="176">
        <f t="shared" si="15"/>
        <v>0</v>
      </c>
      <c r="J82" s="175"/>
      <c r="K82" s="176">
        <f t="shared" si="16"/>
        <v>0</v>
      </c>
      <c r="L82" s="176">
        <v>0</v>
      </c>
      <c r="M82" s="176">
        <f t="shared" si="17"/>
        <v>0</v>
      </c>
      <c r="N82" s="166">
        <v>0</v>
      </c>
      <c r="O82" s="166">
        <f t="shared" si="18"/>
        <v>0</v>
      </c>
      <c r="P82" s="166">
        <v>0</v>
      </c>
      <c r="Q82" s="166">
        <f t="shared" si="19"/>
        <v>0</v>
      </c>
      <c r="R82" s="166"/>
      <c r="S82" s="166"/>
      <c r="T82" s="167">
        <v>0</v>
      </c>
      <c r="U82" s="166">
        <f t="shared" si="20"/>
        <v>0</v>
      </c>
      <c r="V82" s="156"/>
      <c r="W82" s="156"/>
      <c r="X82" s="156"/>
      <c r="Y82" s="156"/>
      <c r="Z82" s="156"/>
      <c r="AA82" s="156"/>
      <c r="AB82" s="156"/>
      <c r="AC82" s="156"/>
      <c r="AD82" s="156"/>
      <c r="AE82" s="156" t="s">
        <v>92</v>
      </c>
      <c r="AF82" s="156"/>
      <c r="AG82" s="156"/>
      <c r="AH82" s="156"/>
      <c r="AI82" s="156"/>
      <c r="AJ82" s="156"/>
      <c r="AK82" s="156"/>
      <c r="AL82" s="156"/>
      <c r="AM82" s="156"/>
      <c r="AN82" s="156"/>
      <c r="AO82" s="156"/>
      <c r="AP82" s="156"/>
      <c r="AQ82" s="156"/>
      <c r="AR82" s="156"/>
      <c r="AS82" s="156"/>
      <c r="AT82" s="156"/>
      <c r="AU82" s="156"/>
      <c r="AV82" s="156"/>
      <c r="AW82" s="156"/>
      <c r="AX82" s="156"/>
      <c r="AY82" s="156"/>
      <c r="AZ82" s="156"/>
      <c r="BA82" s="156"/>
      <c r="BB82" s="156"/>
      <c r="BC82" s="156"/>
      <c r="BD82" s="156"/>
      <c r="BE82" s="156"/>
      <c r="BF82" s="156"/>
      <c r="BG82" s="156"/>
      <c r="BH82" s="156"/>
    </row>
    <row r="83" spans="1:60" outlineLevel="1" x14ac:dyDescent="0.2">
      <c r="A83" s="157">
        <v>70</v>
      </c>
      <c r="B83" s="163" t="s">
        <v>227</v>
      </c>
      <c r="C83" s="198" t="s">
        <v>229</v>
      </c>
      <c r="D83" s="165" t="s">
        <v>192</v>
      </c>
      <c r="E83" s="172">
        <v>1</v>
      </c>
      <c r="F83" s="175"/>
      <c r="G83" s="176">
        <f t="shared" si="14"/>
        <v>0</v>
      </c>
      <c r="H83" s="175"/>
      <c r="I83" s="176">
        <f t="shared" si="15"/>
        <v>0</v>
      </c>
      <c r="J83" s="175"/>
      <c r="K83" s="176">
        <f t="shared" si="16"/>
        <v>0</v>
      </c>
      <c r="L83" s="176">
        <v>0</v>
      </c>
      <c r="M83" s="176">
        <f t="shared" si="17"/>
        <v>0</v>
      </c>
      <c r="N83" s="166">
        <v>7.2000000000000005E-4</v>
      </c>
      <c r="O83" s="166">
        <f t="shared" si="18"/>
        <v>7.2000000000000005E-4</v>
      </c>
      <c r="P83" s="166">
        <v>0</v>
      </c>
      <c r="Q83" s="166">
        <f t="shared" si="19"/>
        <v>0</v>
      </c>
      <c r="R83" s="166"/>
      <c r="S83" s="166"/>
      <c r="T83" s="167">
        <v>0.50600000000000001</v>
      </c>
      <c r="U83" s="166">
        <f t="shared" si="20"/>
        <v>0.51</v>
      </c>
      <c r="V83" s="156"/>
      <c r="W83" s="156"/>
      <c r="X83" s="156"/>
      <c r="Y83" s="156"/>
      <c r="Z83" s="156"/>
      <c r="AA83" s="156"/>
      <c r="AB83" s="156"/>
      <c r="AC83" s="156"/>
      <c r="AD83" s="156"/>
      <c r="AE83" s="156" t="s">
        <v>92</v>
      </c>
      <c r="AF83" s="156"/>
      <c r="AG83" s="156"/>
      <c r="AH83" s="156"/>
      <c r="AI83" s="156"/>
      <c r="AJ83" s="156"/>
      <c r="AK83" s="156"/>
      <c r="AL83" s="156"/>
      <c r="AM83" s="156"/>
      <c r="AN83" s="156"/>
      <c r="AO83" s="156"/>
      <c r="AP83" s="156"/>
      <c r="AQ83" s="156"/>
      <c r="AR83" s="156"/>
      <c r="AS83" s="156"/>
      <c r="AT83" s="156"/>
      <c r="AU83" s="156"/>
      <c r="AV83" s="156"/>
      <c r="AW83" s="156"/>
      <c r="AX83" s="156"/>
      <c r="AY83" s="156"/>
      <c r="AZ83" s="156"/>
      <c r="BA83" s="156"/>
      <c r="BB83" s="156"/>
      <c r="BC83" s="156"/>
      <c r="BD83" s="156"/>
      <c r="BE83" s="156"/>
      <c r="BF83" s="156"/>
      <c r="BG83" s="156"/>
      <c r="BH83" s="156"/>
    </row>
    <row r="84" spans="1:60" outlineLevel="1" x14ac:dyDescent="0.2">
      <c r="A84" s="157">
        <v>71</v>
      </c>
      <c r="B84" s="163" t="s">
        <v>230</v>
      </c>
      <c r="C84" s="198" t="s">
        <v>231</v>
      </c>
      <c r="D84" s="165" t="s">
        <v>192</v>
      </c>
      <c r="E84" s="172">
        <v>1</v>
      </c>
      <c r="F84" s="175"/>
      <c r="G84" s="176">
        <f t="shared" si="14"/>
        <v>0</v>
      </c>
      <c r="H84" s="175"/>
      <c r="I84" s="176">
        <f t="shared" si="15"/>
        <v>0</v>
      </c>
      <c r="J84" s="175"/>
      <c r="K84" s="176">
        <f t="shared" si="16"/>
        <v>0</v>
      </c>
      <c r="L84" s="176">
        <v>0</v>
      </c>
      <c r="M84" s="176">
        <f t="shared" si="17"/>
        <v>0</v>
      </c>
      <c r="N84" s="166">
        <v>7.2000000000000005E-4</v>
      </c>
      <c r="O84" s="166">
        <f t="shared" si="18"/>
        <v>7.2000000000000005E-4</v>
      </c>
      <c r="P84" s="166">
        <v>0</v>
      </c>
      <c r="Q84" s="166">
        <f t="shared" si="19"/>
        <v>0</v>
      </c>
      <c r="R84" s="166"/>
      <c r="S84" s="166"/>
      <c r="T84" s="167">
        <v>0.50600000000000001</v>
      </c>
      <c r="U84" s="166">
        <f t="shared" si="20"/>
        <v>0.51</v>
      </c>
      <c r="V84" s="156"/>
      <c r="W84" s="156"/>
      <c r="X84" s="156"/>
      <c r="Y84" s="156"/>
      <c r="Z84" s="156"/>
      <c r="AA84" s="156"/>
      <c r="AB84" s="156"/>
      <c r="AC84" s="156"/>
      <c r="AD84" s="156"/>
      <c r="AE84" s="156" t="s">
        <v>92</v>
      </c>
      <c r="AF84" s="156"/>
      <c r="AG84" s="156"/>
      <c r="AH84" s="156"/>
      <c r="AI84" s="156"/>
      <c r="AJ84" s="156"/>
      <c r="AK84" s="156"/>
      <c r="AL84" s="156"/>
      <c r="AM84" s="156"/>
      <c r="AN84" s="156"/>
      <c r="AO84" s="156"/>
      <c r="AP84" s="156"/>
      <c r="AQ84" s="156"/>
      <c r="AR84" s="156"/>
      <c r="AS84" s="156"/>
      <c r="AT84" s="156"/>
      <c r="AU84" s="156"/>
      <c r="AV84" s="156"/>
      <c r="AW84" s="156"/>
      <c r="AX84" s="156"/>
      <c r="AY84" s="156"/>
      <c r="AZ84" s="156"/>
      <c r="BA84" s="156"/>
      <c r="BB84" s="156"/>
      <c r="BC84" s="156"/>
      <c r="BD84" s="156"/>
      <c r="BE84" s="156"/>
      <c r="BF84" s="156"/>
      <c r="BG84" s="156"/>
      <c r="BH84" s="156"/>
    </row>
    <row r="85" spans="1:60" outlineLevel="1" x14ac:dyDescent="0.2">
      <c r="A85" s="157">
        <v>72</v>
      </c>
      <c r="B85" s="163" t="s">
        <v>232</v>
      </c>
      <c r="C85" s="198" t="s">
        <v>233</v>
      </c>
      <c r="D85" s="165" t="s">
        <v>116</v>
      </c>
      <c r="E85" s="172">
        <v>1</v>
      </c>
      <c r="F85" s="175"/>
      <c r="G85" s="176">
        <f t="shared" si="14"/>
        <v>0</v>
      </c>
      <c r="H85" s="175"/>
      <c r="I85" s="176">
        <f t="shared" si="15"/>
        <v>0</v>
      </c>
      <c r="J85" s="175"/>
      <c r="K85" s="176">
        <f t="shared" si="16"/>
        <v>0</v>
      </c>
      <c r="L85" s="176">
        <v>0</v>
      </c>
      <c r="M85" s="176">
        <f t="shared" si="17"/>
        <v>0</v>
      </c>
      <c r="N85" s="166">
        <v>3.2000000000000003E-4</v>
      </c>
      <c r="O85" s="166">
        <f t="shared" si="18"/>
        <v>3.2000000000000003E-4</v>
      </c>
      <c r="P85" s="166">
        <v>0</v>
      </c>
      <c r="Q85" s="166">
        <f t="shared" si="19"/>
        <v>0</v>
      </c>
      <c r="R85" s="166"/>
      <c r="S85" s="166"/>
      <c r="T85" s="167">
        <v>0</v>
      </c>
      <c r="U85" s="166">
        <f t="shared" si="20"/>
        <v>0</v>
      </c>
      <c r="V85" s="156"/>
      <c r="W85" s="156"/>
      <c r="X85" s="156"/>
      <c r="Y85" s="156"/>
      <c r="Z85" s="156"/>
      <c r="AA85" s="156"/>
      <c r="AB85" s="156"/>
      <c r="AC85" s="156"/>
      <c r="AD85" s="156"/>
      <c r="AE85" s="156" t="s">
        <v>143</v>
      </c>
      <c r="AF85" s="156"/>
      <c r="AG85" s="156"/>
      <c r="AH85" s="156"/>
      <c r="AI85" s="156"/>
      <c r="AJ85" s="156"/>
      <c r="AK85" s="156"/>
      <c r="AL85" s="156"/>
      <c r="AM85" s="156"/>
      <c r="AN85" s="156"/>
      <c r="AO85" s="156"/>
      <c r="AP85" s="156"/>
      <c r="AQ85" s="156"/>
      <c r="AR85" s="156"/>
      <c r="AS85" s="156"/>
      <c r="AT85" s="156"/>
      <c r="AU85" s="156"/>
      <c r="AV85" s="156"/>
      <c r="AW85" s="156"/>
      <c r="AX85" s="156"/>
      <c r="AY85" s="156"/>
      <c r="AZ85" s="156"/>
      <c r="BA85" s="156"/>
      <c r="BB85" s="156"/>
      <c r="BC85" s="156"/>
      <c r="BD85" s="156"/>
      <c r="BE85" s="156"/>
      <c r="BF85" s="156"/>
      <c r="BG85" s="156"/>
      <c r="BH85" s="156"/>
    </row>
    <row r="86" spans="1:60" outlineLevel="1" x14ac:dyDescent="0.2">
      <c r="A86" s="157">
        <v>73</v>
      </c>
      <c r="B86" s="163" t="s">
        <v>234</v>
      </c>
      <c r="C86" s="198" t="s">
        <v>235</v>
      </c>
      <c r="D86" s="165" t="s">
        <v>116</v>
      </c>
      <c r="E86" s="172">
        <v>1</v>
      </c>
      <c r="F86" s="175"/>
      <c r="G86" s="176">
        <f t="shared" si="14"/>
        <v>0</v>
      </c>
      <c r="H86" s="175"/>
      <c r="I86" s="176">
        <f t="shared" si="15"/>
        <v>0</v>
      </c>
      <c r="J86" s="175"/>
      <c r="K86" s="176">
        <f t="shared" si="16"/>
        <v>0</v>
      </c>
      <c r="L86" s="176">
        <v>0</v>
      </c>
      <c r="M86" s="176">
        <f t="shared" si="17"/>
        <v>0</v>
      </c>
      <c r="N86" s="166">
        <v>1.4999999999999999E-4</v>
      </c>
      <c r="O86" s="166">
        <f t="shared" si="18"/>
        <v>1.4999999999999999E-4</v>
      </c>
      <c r="P86" s="166">
        <v>0</v>
      </c>
      <c r="Q86" s="166">
        <f t="shared" si="19"/>
        <v>0</v>
      </c>
      <c r="R86" s="166"/>
      <c r="S86" s="166"/>
      <c r="T86" s="167">
        <v>0.25</v>
      </c>
      <c r="U86" s="166">
        <f t="shared" si="20"/>
        <v>0.25</v>
      </c>
      <c r="V86" s="156"/>
      <c r="W86" s="156"/>
      <c r="X86" s="156"/>
      <c r="Y86" s="156"/>
      <c r="Z86" s="156"/>
      <c r="AA86" s="156"/>
      <c r="AB86" s="156"/>
      <c r="AC86" s="156"/>
      <c r="AD86" s="156"/>
      <c r="AE86" s="156" t="s">
        <v>92</v>
      </c>
      <c r="AF86" s="156"/>
      <c r="AG86" s="156"/>
      <c r="AH86" s="156"/>
      <c r="AI86" s="156"/>
      <c r="AJ86" s="156"/>
      <c r="AK86" s="156"/>
      <c r="AL86" s="156"/>
      <c r="AM86" s="156"/>
      <c r="AN86" s="156"/>
      <c r="AO86" s="156"/>
      <c r="AP86" s="156"/>
      <c r="AQ86" s="156"/>
      <c r="AR86" s="156"/>
      <c r="AS86" s="156"/>
      <c r="AT86" s="156"/>
      <c r="AU86" s="156"/>
      <c r="AV86" s="156"/>
      <c r="AW86" s="156"/>
      <c r="AX86" s="156"/>
      <c r="AY86" s="156"/>
      <c r="AZ86" s="156"/>
      <c r="BA86" s="156"/>
      <c r="BB86" s="156"/>
      <c r="BC86" s="156"/>
      <c r="BD86" s="156"/>
      <c r="BE86" s="156"/>
      <c r="BF86" s="156"/>
      <c r="BG86" s="156"/>
      <c r="BH86" s="156"/>
    </row>
    <row r="87" spans="1:60" ht="22.5" outlineLevel="1" x14ac:dyDescent="0.2">
      <c r="A87" s="157">
        <v>74</v>
      </c>
      <c r="B87" s="163" t="s">
        <v>236</v>
      </c>
      <c r="C87" s="198" t="s">
        <v>237</v>
      </c>
      <c r="D87" s="165" t="s">
        <v>116</v>
      </c>
      <c r="E87" s="172">
        <v>1</v>
      </c>
      <c r="F87" s="175"/>
      <c r="G87" s="176">
        <f t="shared" si="14"/>
        <v>0</v>
      </c>
      <c r="H87" s="175"/>
      <c r="I87" s="176">
        <f t="shared" si="15"/>
        <v>0</v>
      </c>
      <c r="J87" s="175"/>
      <c r="K87" s="176">
        <f t="shared" si="16"/>
        <v>0</v>
      </c>
      <c r="L87" s="176">
        <v>0</v>
      </c>
      <c r="M87" s="176">
        <f t="shared" si="17"/>
        <v>0</v>
      </c>
      <c r="N87" s="166">
        <v>1.64E-3</v>
      </c>
      <c r="O87" s="166">
        <f t="shared" si="18"/>
        <v>1.64E-3</v>
      </c>
      <c r="P87" s="166">
        <v>0</v>
      </c>
      <c r="Q87" s="166">
        <f t="shared" si="19"/>
        <v>0</v>
      </c>
      <c r="R87" s="166"/>
      <c r="S87" s="166"/>
      <c r="T87" s="167">
        <v>0.44500000000000001</v>
      </c>
      <c r="U87" s="166">
        <f t="shared" si="20"/>
        <v>0.45</v>
      </c>
      <c r="V87" s="156"/>
      <c r="W87" s="156"/>
      <c r="X87" s="156"/>
      <c r="Y87" s="156"/>
      <c r="Z87" s="156"/>
      <c r="AA87" s="156"/>
      <c r="AB87" s="156"/>
      <c r="AC87" s="156"/>
      <c r="AD87" s="156"/>
      <c r="AE87" s="156" t="s">
        <v>92</v>
      </c>
      <c r="AF87" s="156"/>
      <c r="AG87" s="156"/>
      <c r="AH87" s="156"/>
      <c r="AI87" s="156"/>
      <c r="AJ87" s="156"/>
      <c r="AK87" s="156"/>
      <c r="AL87" s="156"/>
      <c r="AM87" s="156"/>
      <c r="AN87" s="156"/>
      <c r="AO87" s="156"/>
      <c r="AP87" s="156"/>
      <c r="AQ87" s="156"/>
      <c r="AR87" s="156"/>
      <c r="AS87" s="156"/>
      <c r="AT87" s="156"/>
      <c r="AU87" s="156"/>
      <c r="AV87" s="156"/>
      <c r="AW87" s="156"/>
      <c r="AX87" s="156"/>
      <c r="AY87" s="156"/>
      <c r="AZ87" s="156"/>
      <c r="BA87" s="156"/>
      <c r="BB87" s="156"/>
      <c r="BC87" s="156"/>
      <c r="BD87" s="156"/>
      <c r="BE87" s="156"/>
      <c r="BF87" s="156"/>
      <c r="BG87" s="156"/>
      <c r="BH87" s="156"/>
    </row>
    <row r="88" spans="1:60" outlineLevel="1" x14ac:dyDescent="0.2">
      <c r="A88" s="157">
        <v>75</v>
      </c>
      <c r="B88" s="163" t="s">
        <v>238</v>
      </c>
      <c r="C88" s="198" t="s">
        <v>239</v>
      </c>
      <c r="D88" s="165" t="s">
        <v>192</v>
      </c>
      <c r="E88" s="172">
        <v>2</v>
      </c>
      <c r="F88" s="175"/>
      <c r="G88" s="176">
        <f t="shared" si="14"/>
        <v>0</v>
      </c>
      <c r="H88" s="175"/>
      <c r="I88" s="176">
        <f t="shared" si="15"/>
        <v>0</v>
      </c>
      <c r="J88" s="175"/>
      <c r="K88" s="176">
        <f t="shared" si="16"/>
        <v>0</v>
      </c>
      <c r="L88" s="176">
        <v>0</v>
      </c>
      <c r="M88" s="176">
        <f t="shared" si="17"/>
        <v>0</v>
      </c>
      <c r="N88" s="166">
        <v>1.6E-2</v>
      </c>
      <c r="O88" s="166">
        <f t="shared" si="18"/>
        <v>3.2000000000000001E-2</v>
      </c>
      <c r="P88" s="166">
        <v>0</v>
      </c>
      <c r="Q88" s="166">
        <f t="shared" si="19"/>
        <v>0</v>
      </c>
      <c r="R88" s="166"/>
      <c r="S88" s="166"/>
      <c r="T88" s="167">
        <v>1.1000000000000001</v>
      </c>
      <c r="U88" s="166">
        <f t="shared" si="20"/>
        <v>2.2000000000000002</v>
      </c>
      <c r="V88" s="156"/>
      <c r="W88" s="156"/>
      <c r="X88" s="156"/>
      <c r="Y88" s="156"/>
      <c r="Z88" s="156"/>
      <c r="AA88" s="156"/>
      <c r="AB88" s="156"/>
      <c r="AC88" s="156"/>
      <c r="AD88" s="156"/>
      <c r="AE88" s="156" t="s">
        <v>92</v>
      </c>
      <c r="AF88" s="156"/>
      <c r="AG88" s="156"/>
      <c r="AH88" s="156"/>
      <c r="AI88" s="156"/>
      <c r="AJ88" s="156"/>
      <c r="AK88" s="156"/>
      <c r="AL88" s="156"/>
      <c r="AM88" s="156"/>
      <c r="AN88" s="156"/>
      <c r="AO88" s="156"/>
      <c r="AP88" s="156"/>
      <c r="AQ88" s="156"/>
      <c r="AR88" s="156"/>
      <c r="AS88" s="156"/>
      <c r="AT88" s="156"/>
      <c r="AU88" s="156"/>
      <c r="AV88" s="156"/>
      <c r="AW88" s="156"/>
      <c r="AX88" s="156"/>
      <c r="AY88" s="156"/>
      <c r="AZ88" s="156"/>
      <c r="BA88" s="156"/>
      <c r="BB88" s="156"/>
      <c r="BC88" s="156"/>
      <c r="BD88" s="156"/>
      <c r="BE88" s="156"/>
      <c r="BF88" s="156"/>
      <c r="BG88" s="156"/>
      <c r="BH88" s="156"/>
    </row>
    <row r="89" spans="1:60" outlineLevel="1" x14ac:dyDescent="0.2">
      <c r="A89" s="157">
        <v>76</v>
      </c>
      <c r="B89" s="163" t="s">
        <v>240</v>
      </c>
      <c r="C89" s="198" t="s">
        <v>241</v>
      </c>
      <c r="D89" s="165" t="s">
        <v>192</v>
      </c>
      <c r="E89" s="172">
        <v>2</v>
      </c>
      <c r="F89" s="175"/>
      <c r="G89" s="176">
        <f t="shared" si="14"/>
        <v>0</v>
      </c>
      <c r="H89" s="175"/>
      <c r="I89" s="176">
        <f t="shared" si="15"/>
        <v>0</v>
      </c>
      <c r="J89" s="175"/>
      <c r="K89" s="176">
        <f t="shared" si="16"/>
        <v>0</v>
      </c>
      <c r="L89" s="176">
        <v>0</v>
      </c>
      <c r="M89" s="176">
        <f t="shared" si="17"/>
        <v>0</v>
      </c>
      <c r="N89" s="166">
        <v>6.0000000000000001E-3</v>
      </c>
      <c r="O89" s="166">
        <f t="shared" si="18"/>
        <v>1.2E-2</v>
      </c>
      <c r="P89" s="166">
        <v>0</v>
      </c>
      <c r="Q89" s="166">
        <f t="shared" si="19"/>
        <v>0</v>
      </c>
      <c r="R89" s="166"/>
      <c r="S89" s="166"/>
      <c r="T89" s="167">
        <v>1.2529999999999999</v>
      </c>
      <c r="U89" s="166">
        <f t="shared" si="20"/>
        <v>2.5099999999999998</v>
      </c>
      <c r="V89" s="156"/>
      <c r="W89" s="156"/>
      <c r="X89" s="156"/>
      <c r="Y89" s="156"/>
      <c r="Z89" s="156"/>
      <c r="AA89" s="156"/>
      <c r="AB89" s="156"/>
      <c r="AC89" s="156"/>
      <c r="AD89" s="156"/>
      <c r="AE89" s="156" t="s">
        <v>92</v>
      </c>
      <c r="AF89" s="156"/>
      <c r="AG89" s="156"/>
      <c r="AH89" s="156"/>
      <c r="AI89" s="156"/>
      <c r="AJ89" s="156"/>
      <c r="AK89" s="156"/>
      <c r="AL89" s="156"/>
      <c r="AM89" s="156"/>
      <c r="AN89" s="156"/>
      <c r="AO89" s="156"/>
      <c r="AP89" s="156"/>
      <c r="AQ89" s="156"/>
      <c r="AR89" s="156"/>
      <c r="AS89" s="156"/>
      <c r="AT89" s="156"/>
      <c r="AU89" s="156"/>
      <c r="AV89" s="156"/>
      <c r="AW89" s="156"/>
      <c r="AX89" s="156"/>
      <c r="AY89" s="156"/>
      <c r="AZ89" s="156"/>
      <c r="BA89" s="156"/>
      <c r="BB89" s="156"/>
      <c r="BC89" s="156"/>
      <c r="BD89" s="156"/>
      <c r="BE89" s="156"/>
      <c r="BF89" s="156"/>
      <c r="BG89" s="156"/>
      <c r="BH89" s="156"/>
    </row>
    <row r="90" spans="1:60" ht="22.5" outlineLevel="1" x14ac:dyDescent="0.2">
      <c r="A90" s="157">
        <v>77</v>
      </c>
      <c r="B90" s="163" t="s">
        <v>242</v>
      </c>
      <c r="C90" s="198" t="s">
        <v>243</v>
      </c>
      <c r="D90" s="165" t="s">
        <v>116</v>
      </c>
      <c r="E90" s="172">
        <v>1</v>
      </c>
      <c r="F90" s="175"/>
      <c r="G90" s="176">
        <f t="shared" si="14"/>
        <v>0</v>
      </c>
      <c r="H90" s="175"/>
      <c r="I90" s="176">
        <f t="shared" si="15"/>
        <v>0</v>
      </c>
      <c r="J90" s="175"/>
      <c r="K90" s="176">
        <f t="shared" si="16"/>
        <v>0</v>
      </c>
      <c r="L90" s="176">
        <v>0</v>
      </c>
      <c r="M90" s="176">
        <f t="shared" si="17"/>
        <v>0</v>
      </c>
      <c r="N90" s="166">
        <v>1.2E-2</v>
      </c>
      <c r="O90" s="166">
        <f t="shared" si="18"/>
        <v>1.2E-2</v>
      </c>
      <c r="P90" s="166">
        <v>0</v>
      </c>
      <c r="Q90" s="166">
        <f t="shared" si="19"/>
        <v>0</v>
      </c>
      <c r="R90" s="166"/>
      <c r="S90" s="166"/>
      <c r="T90" s="167">
        <v>0</v>
      </c>
      <c r="U90" s="166">
        <f t="shared" si="20"/>
        <v>0</v>
      </c>
      <c r="V90" s="156"/>
      <c r="W90" s="156"/>
      <c r="X90" s="156"/>
      <c r="Y90" s="156"/>
      <c r="Z90" s="156"/>
      <c r="AA90" s="156"/>
      <c r="AB90" s="156"/>
      <c r="AC90" s="156"/>
      <c r="AD90" s="156"/>
      <c r="AE90" s="156" t="s">
        <v>143</v>
      </c>
      <c r="AF90" s="156"/>
      <c r="AG90" s="156"/>
      <c r="AH90" s="156"/>
      <c r="AI90" s="156"/>
      <c r="AJ90" s="156"/>
      <c r="AK90" s="156"/>
      <c r="AL90" s="156"/>
      <c r="AM90" s="156"/>
      <c r="AN90" s="156"/>
      <c r="AO90" s="156"/>
      <c r="AP90" s="156"/>
      <c r="AQ90" s="156"/>
      <c r="AR90" s="156"/>
      <c r="AS90" s="156"/>
      <c r="AT90" s="156"/>
      <c r="AU90" s="156"/>
      <c r="AV90" s="156"/>
      <c r="AW90" s="156"/>
      <c r="AX90" s="156"/>
      <c r="AY90" s="156"/>
      <c r="AZ90" s="156"/>
      <c r="BA90" s="156"/>
      <c r="BB90" s="156"/>
      <c r="BC90" s="156"/>
      <c r="BD90" s="156"/>
      <c r="BE90" s="156"/>
      <c r="BF90" s="156"/>
      <c r="BG90" s="156"/>
      <c r="BH90" s="156"/>
    </row>
    <row r="91" spans="1:60" outlineLevel="1" x14ac:dyDescent="0.2">
      <c r="A91" s="157">
        <v>78</v>
      </c>
      <c r="B91" s="163" t="s">
        <v>244</v>
      </c>
      <c r="C91" s="198" t="s">
        <v>245</v>
      </c>
      <c r="D91" s="165" t="s">
        <v>192</v>
      </c>
      <c r="E91" s="172">
        <v>1</v>
      </c>
      <c r="F91" s="175"/>
      <c r="G91" s="176">
        <f t="shared" si="14"/>
        <v>0</v>
      </c>
      <c r="H91" s="175"/>
      <c r="I91" s="176">
        <f t="shared" si="15"/>
        <v>0</v>
      </c>
      <c r="J91" s="175"/>
      <c r="K91" s="176">
        <f t="shared" si="16"/>
        <v>0</v>
      </c>
      <c r="L91" s="176">
        <v>0</v>
      </c>
      <c r="M91" s="176">
        <f t="shared" si="17"/>
        <v>0</v>
      </c>
      <c r="N91" s="166">
        <v>1.09E-2</v>
      </c>
      <c r="O91" s="166">
        <f t="shared" si="18"/>
        <v>1.09E-2</v>
      </c>
      <c r="P91" s="166">
        <v>0</v>
      </c>
      <c r="Q91" s="166">
        <f t="shared" si="19"/>
        <v>0</v>
      </c>
      <c r="R91" s="166"/>
      <c r="S91" s="166"/>
      <c r="T91" s="167">
        <v>1.25</v>
      </c>
      <c r="U91" s="166">
        <f t="shared" si="20"/>
        <v>1.25</v>
      </c>
      <c r="V91" s="156"/>
      <c r="W91" s="156"/>
      <c r="X91" s="156"/>
      <c r="Y91" s="156"/>
      <c r="Z91" s="156"/>
      <c r="AA91" s="156"/>
      <c r="AB91" s="156"/>
      <c r="AC91" s="156"/>
      <c r="AD91" s="156"/>
      <c r="AE91" s="156" t="s">
        <v>92</v>
      </c>
      <c r="AF91" s="156"/>
      <c r="AG91" s="156"/>
      <c r="AH91" s="156"/>
      <c r="AI91" s="156"/>
      <c r="AJ91" s="156"/>
      <c r="AK91" s="156"/>
      <c r="AL91" s="156"/>
      <c r="AM91" s="156"/>
      <c r="AN91" s="156"/>
      <c r="AO91" s="156"/>
      <c r="AP91" s="156"/>
      <c r="AQ91" s="156"/>
      <c r="AR91" s="156"/>
      <c r="AS91" s="156"/>
      <c r="AT91" s="156"/>
      <c r="AU91" s="156"/>
      <c r="AV91" s="156"/>
      <c r="AW91" s="156"/>
      <c r="AX91" s="156"/>
      <c r="AY91" s="156"/>
      <c r="AZ91" s="156"/>
      <c r="BA91" s="156"/>
      <c r="BB91" s="156"/>
      <c r="BC91" s="156"/>
      <c r="BD91" s="156"/>
      <c r="BE91" s="156"/>
      <c r="BF91" s="156"/>
      <c r="BG91" s="156"/>
      <c r="BH91" s="156"/>
    </row>
    <row r="92" spans="1:60" outlineLevel="1" x14ac:dyDescent="0.2">
      <c r="A92" s="157">
        <v>79</v>
      </c>
      <c r="B92" s="163" t="s">
        <v>246</v>
      </c>
      <c r="C92" s="198" t="s">
        <v>247</v>
      </c>
      <c r="D92" s="165" t="s">
        <v>116</v>
      </c>
      <c r="E92" s="172">
        <v>1</v>
      </c>
      <c r="F92" s="175"/>
      <c r="G92" s="176">
        <f t="shared" si="14"/>
        <v>0</v>
      </c>
      <c r="H92" s="175"/>
      <c r="I92" s="176">
        <f t="shared" si="15"/>
        <v>0</v>
      </c>
      <c r="J92" s="175"/>
      <c r="K92" s="176">
        <f t="shared" si="16"/>
        <v>0</v>
      </c>
      <c r="L92" s="176">
        <v>0</v>
      </c>
      <c r="M92" s="176">
        <f t="shared" si="17"/>
        <v>0</v>
      </c>
      <c r="N92" s="166">
        <v>3.0899999999999999E-3</v>
      </c>
      <c r="O92" s="166">
        <f t="shared" si="18"/>
        <v>3.0899999999999999E-3</v>
      </c>
      <c r="P92" s="166">
        <v>0</v>
      </c>
      <c r="Q92" s="166">
        <f t="shared" si="19"/>
        <v>0</v>
      </c>
      <c r="R92" s="166"/>
      <c r="S92" s="166"/>
      <c r="T92" s="167">
        <v>1.25</v>
      </c>
      <c r="U92" s="166">
        <f t="shared" si="20"/>
        <v>1.25</v>
      </c>
      <c r="V92" s="156"/>
      <c r="W92" s="156"/>
      <c r="X92" s="156"/>
      <c r="Y92" s="156"/>
      <c r="Z92" s="156"/>
      <c r="AA92" s="156"/>
      <c r="AB92" s="156"/>
      <c r="AC92" s="156"/>
      <c r="AD92" s="156"/>
      <c r="AE92" s="156" t="s">
        <v>92</v>
      </c>
      <c r="AF92" s="156"/>
      <c r="AG92" s="156"/>
      <c r="AH92" s="156"/>
      <c r="AI92" s="156"/>
      <c r="AJ92" s="156"/>
      <c r="AK92" s="156"/>
      <c r="AL92" s="156"/>
      <c r="AM92" s="156"/>
      <c r="AN92" s="156"/>
      <c r="AO92" s="156"/>
      <c r="AP92" s="156"/>
      <c r="AQ92" s="156"/>
      <c r="AR92" s="156"/>
      <c r="AS92" s="156"/>
      <c r="AT92" s="156"/>
      <c r="AU92" s="156"/>
      <c r="AV92" s="156"/>
      <c r="AW92" s="156"/>
      <c r="AX92" s="156"/>
      <c r="AY92" s="156"/>
      <c r="AZ92" s="156"/>
      <c r="BA92" s="156"/>
      <c r="BB92" s="156"/>
      <c r="BC92" s="156"/>
      <c r="BD92" s="156"/>
      <c r="BE92" s="156"/>
      <c r="BF92" s="156"/>
      <c r="BG92" s="156"/>
      <c r="BH92" s="156"/>
    </row>
    <row r="93" spans="1:60" ht="22.5" outlineLevel="1" x14ac:dyDescent="0.2">
      <c r="A93" s="157">
        <v>80</v>
      </c>
      <c r="B93" s="163" t="s">
        <v>227</v>
      </c>
      <c r="C93" s="198" t="s">
        <v>248</v>
      </c>
      <c r="D93" s="165" t="s">
        <v>249</v>
      </c>
      <c r="E93" s="172">
        <v>1</v>
      </c>
      <c r="F93" s="175"/>
      <c r="G93" s="176">
        <f t="shared" si="14"/>
        <v>0</v>
      </c>
      <c r="H93" s="175"/>
      <c r="I93" s="176">
        <f t="shared" si="15"/>
        <v>0</v>
      </c>
      <c r="J93" s="175"/>
      <c r="K93" s="176">
        <f t="shared" si="16"/>
        <v>0</v>
      </c>
      <c r="L93" s="176">
        <v>0</v>
      </c>
      <c r="M93" s="176">
        <f t="shared" si="17"/>
        <v>0</v>
      </c>
      <c r="N93" s="166">
        <v>0</v>
      </c>
      <c r="O93" s="166">
        <f t="shared" si="18"/>
        <v>0</v>
      </c>
      <c r="P93" s="166">
        <v>0</v>
      </c>
      <c r="Q93" s="166">
        <f t="shared" si="19"/>
        <v>0</v>
      </c>
      <c r="R93" s="166"/>
      <c r="S93" s="166"/>
      <c r="T93" s="167">
        <v>0</v>
      </c>
      <c r="U93" s="166">
        <f t="shared" si="20"/>
        <v>0</v>
      </c>
      <c r="V93" s="156"/>
      <c r="W93" s="156"/>
      <c r="X93" s="156"/>
      <c r="Y93" s="156"/>
      <c r="Z93" s="156"/>
      <c r="AA93" s="156"/>
      <c r="AB93" s="156"/>
      <c r="AC93" s="156"/>
      <c r="AD93" s="156"/>
      <c r="AE93" s="156" t="s">
        <v>92</v>
      </c>
      <c r="AF93" s="156"/>
      <c r="AG93" s="156"/>
      <c r="AH93" s="156"/>
      <c r="AI93" s="156"/>
      <c r="AJ93" s="156"/>
      <c r="AK93" s="156"/>
      <c r="AL93" s="156"/>
      <c r="AM93" s="156"/>
      <c r="AN93" s="156"/>
      <c r="AO93" s="156"/>
      <c r="AP93" s="156"/>
      <c r="AQ93" s="156"/>
      <c r="AR93" s="156"/>
      <c r="AS93" s="156"/>
      <c r="AT93" s="156"/>
      <c r="AU93" s="156"/>
      <c r="AV93" s="156"/>
      <c r="AW93" s="156"/>
      <c r="AX93" s="156"/>
      <c r="AY93" s="156"/>
      <c r="AZ93" s="156"/>
      <c r="BA93" s="156"/>
      <c r="BB93" s="156"/>
      <c r="BC93" s="156"/>
      <c r="BD93" s="156"/>
      <c r="BE93" s="156"/>
      <c r="BF93" s="156"/>
      <c r="BG93" s="156"/>
      <c r="BH93" s="156"/>
    </row>
    <row r="94" spans="1:60" outlineLevel="1" x14ac:dyDescent="0.2">
      <c r="A94" s="157">
        <v>81</v>
      </c>
      <c r="B94" s="163" t="s">
        <v>250</v>
      </c>
      <c r="C94" s="198" t="s">
        <v>251</v>
      </c>
      <c r="D94" s="165" t="s">
        <v>116</v>
      </c>
      <c r="E94" s="172">
        <v>1</v>
      </c>
      <c r="F94" s="175"/>
      <c r="G94" s="176">
        <f t="shared" si="14"/>
        <v>0</v>
      </c>
      <c r="H94" s="175"/>
      <c r="I94" s="176">
        <f t="shared" si="15"/>
        <v>0</v>
      </c>
      <c r="J94" s="175"/>
      <c r="K94" s="176">
        <f t="shared" si="16"/>
        <v>0</v>
      </c>
      <c r="L94" s="176">
        <v>0</v>
      </c>
      <c r="M94" s="176">
        <f t="shared" si="17"/>
        <v>0</v>
      </c>
      <c r="N94" s="166">
        <v>1.8000000000000001E-4</v>
      </c>
      <c r="O94" s="166">
        <f t="shared" si="18"/>
        <v>1.8000000000000001E-4</v>
      </c>
      <c r="P94" s="166">
        <v>0</v>
      </c>
      <c r="Q94" s="166">
        <f t="shared" si="19"/>
        <v>0</v>
      </c>
      <c r="R94" s="166"/>
      <c r="S94" s="166"/>
      <c r="T94" s="167">
        <v>0.47599999999999998</v>
      </c>
      <c r="U94" s="166">
        <f t="shared" si="20"/>
        <v>0.48</v>
      </c>
      <c r="V94" s="156"/>
      <c r="W94" s="156"/>
      <c r="X94" s="156"/>
      <c r="Y94" s="156"/>
      <c r="Z94" s="156"/>
      <c r="AA94" s="156"/>
      <c r="AB94" s="156"/>
      <c r="AC94" s="156"/>
      <c r="AD94" s="156"/>
      <c r="AE94" s="156" t="s">
        <v>92</v>
      </c>
      <c r="AF94" s="156"/>
      <c r="AG94" s="156"/>
      <c r="AH94" s="156"/>
      <c r="AI94" s="156"/>
      <c r="AJ94" s="156"/>
      <c r="AK94" s="156"/>
      <c r="AL94" s="156"/>
      <c r="AM94" s="156"/>
      <c r="AN94" s="156"/>
      <c r="AO94" s="156"/>
      <c r="AP94" s="156"/>
      <c r="AQ94" s="156"/>
      <c r="AR94" s="156"/>
      <c r="AS94" s="156"/>
      <c r="AT94" s="156"/>
      <c r="AU94" s="156"/>
      <c r="AV94" s="156"/>
      <c r="AW94" s="156"/>
      <c r="AX94" s="156"/>
      <c r="AY94" s="156"/>
      <c r="AZ94" s="156"/>
      <c r="BA94" s="156"/>
      <c r="BB94" s="156"/>
      <c r="BC94" s="156"/>
      <c r="BD94" s="156"/>
      <c r="BE94" s="156"/>
      <c r="BF94" s="156"/>
      <c r="BG94" s="156"/>
      <c r="BH94" s="156"/>
    </row>
    <row r="95" spans="1:60" outlineLevel="1" x14ac:dyDescent="0.2">
      <c r="A95" s="157">
        <v>82</v>
      </c>
      <c r="B95" s="163" t="s">
        <v>252</v>
      </c>
      <c r="C95" s="198" t="s">
        <v>253</v>
      </c>
      <c r="D95" s="165" t="s">
        <v>0</v>
      </c>
      <c r="E95" s="172">
        <v>1334</v>
      </c>
      <c r="F95" s="175"/>
      <c r="G95" s="176">
        <f t="shared" si="14"/>
        <v>0</v>
      </c>
      <c r="H95" s="175"/>
      <c r="I95" s="176">
        <f t="shared" si="15"/>
        <v>0</v>
      </c>
      <c r="J95" s="175"/>
      <c r="K95" s="176">
        <f t="shared" si="16"/>
        <v>0</v>
      </c>
      <c r="L95" s="176">
        <v>0</v>
      </c>
      <c r="M95" s="176">
        <f t="shared" si="17"/>
        <v>0</v>
      </c>
      <c r="N95" s="166">
        <v>0</v>
      </c>
      <c r="O95" s="166">
        <f t="shared" si="18"/>
        <v>0</v>
      </c>
      <c r="P95" s="166">
        <v>0</v>
      </c>
      <c r="Q95" s="166">
        <f t="shared" si="19"/>
        <v>0</v>
      </c>
      <c r="R95" s="166"/>
      <c r="S95" s="166"/>
      <c r="T95" s="167">
        <v>0</v>
      </c>
      <c r="U95" s="166">
        <f t="shared" si="20"/>
        <v>0</v>
      </c>
      <c r="V95" s="156"/>
      <c r="W95" s="156"/>
      <c r="X95" s="156"/>
      <c r="Y95" s="156"/>
      <c r="Z95" s="156"/>
      <c r="AA95" s="156"/>
      <c r="AB95" s="156"/>
      <c r="AC95" s="156"/>
      <c r="AD95" s="156"/>
      <c r="AE95" s="156" t="s">
        <v>92</v>
      </c>
      <c r="AF95" s="156"/>
      <c r="AG95" s="156"/>
      <c r="AH95" s="156"/>
      <c r="AI95" s="156"/>
      <c r="AJ95" s="156"/>
      <c r="AK95" s="156"/>
      <c r="AL95" s="156"/>
      <c r="AM95" s="156"/>
      <c r="AN95" s="156"/>
      <c r="AO95" s="156"/>
      <c r="AP95" s="156"/>
      <c r="AQ95" s="156"/>
      <c r="AR95" s="156"/>
      <c r="AS95" s="156"/>
      <c r="AT95" s="156"/>
      <c r="AU95" s="156"/>
      <c r="AV95" s="156"/>
      <c r="AW95" s="156"/>
      <c r="AX95" s="156"/>
      <c r="AY95" s="156"/>
      <c r="AZ95" s="156"/>
      <c r="BA95" s="156"/>
      <c r="BB95" s="156"/>
      <c r="BC95" s="156"/>
      <c r="BD95" s="156"/>
      <c r="BE95" s="156"/>
      <c r="BF95" s="156"/>
      <c r="BG95" s="156"/>
      <c r="BH95" s="156"/>
    </row>
    <row r="96" spans="1:60" x14ac:dyDescent="0.2">
      <c r="A96" s="158" t="s">
        <v>87</v>
      </c>
      <c r="B96" s="164" t="s">
        <v>58</v>
      </c>
      <c r="C96" s="200" t="s">
        <v>260</v>
      </c>
      <c r="D96" s="169"/>
      <c r="E96" s="174"/>
      <c r="F96" s="177"/>
      <c r="G96" s="177">
        <f>SUMIF(AE97:AE98,"&lt;&gt;NOR",G97:G98)</f>
        <v>0</v>
      </c>
      <c r="H96" s="177"/>
      <c r="I96" s="177">
        <f>SUM(I97:I98)</f>
        <v>0</v>
      </c>
      <c r="J96" s="177"/>
      <c r="K96" s="177">
        <f>SUM(K97:K98)</f>
        <v>0</v>
      </c>
      <c r="L96" s="177"/>
      <c r="M96" s="177">
        <f>SUM(M97:M98)</f>
        <v>0</v>
      </c>
      <c r="N96" s="170"/>
      <c r="O96" s="170">
        <f>SUM(O97:O98)</f>
        <v>0</v>
      </c>
      <c r="P96" s="170"/>
      <c r="Q96" s="170">
        <f>SUM(Q97:Q98)</f>
        <v>0</v>
      </c>
      <c r="R96" s="170"/>
      <c r="S96" s="170"/>
      <c r="T96" s="171"/>
      <c r="U96" s="170">
        <f>SUM(U97:U98)</f>
        <v>0</v>
      </c>
      <c r="AE96" t="s">
        <v>88</v>
      </c>
    </row>
    <row r="97" spans="1:60" outlineLevel="1" x14ac:dyDescent="0.2">
      <c r="A97" s="157">
        <v>83</v>
      </c>
      <c r="B97" s="163" t="s">
        <v>254</v>
      </c>
      <c r="C97" s="204" t="s">
        <v>261</v>
      </c>
      <c r="D97" s="165" t="s">
        <v>116</v>
      </c>
      <c r="E97" s="172">
        <v>0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0</v>
      </c>
      <c r="M97" s="176">
        <f>G97*(1+L97/100)</f>
        <v>0</v>
      </c>
      <c r="N97" s="166">
        <v>0</v>
      </c>
      <c r="O97" s="166">
        <f>ROUND(E97*N97,5)</f>
        <v>0</v>
      </c>
      <c r="P97" s="166">
        <v>0</v>
      </c>
      <c r="Q97" s="166">
        <f>ROUND(E97*P97,5)</f>
        <v>0</v>
      </c>
      <c r="R97" s="166"/>
      <c r="S97" s="166"/>
      <c r="T97" s="167">
        <v>0.5</v>
      </c>
      <c r="U97" s="166">
        <f>ROUND(E97*T97,2)</f>
        <v>0</v>
      </c>
      <c r="V97" s="156"/>
      <c r="W97" s="156"/>
      <c r="X97" s="156"/>
      <c r="Y97" s="156"/>
      <c r="Z97" s="156"/>
      <c r="AA97" s="156"/>
      <c r="AB97" s="156"/>
      <c r="AC97" s="156"/>
      <c r="AD97" s="156"/>
      <c r="AE97" s="156" t="s">
        <v>92</v>
      </c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</row>
    <row r="98" spans="1:60" outlineLevel="1" x14ac:dyDescent="0.2">
      <c r="A98" s="186">
        <v>84</v>
      </c>
      <c r="B98" s="187" t="s">
        <v>255</v>
      </c>
      <c r="C98" s="205" t="s">
        <v>261</v>
      </c>
      <c r="D98" s="188" t="s">
        <v>116</v>
      </c>
      <c r="E98" s="189">
        <v>0</v>
      </c>
      <c r="F98" s="190"/>
      <c r="G98" s="191">
        <f>ROUND(E98*F98,2)</f>
        <v>0</v>
      </c>
      <c r="H98" s="190"/>
      <c r="I98" s="191">
        <f>ROUND(E98*H98,2)</f>
        <v>0</v>
      </c>
      <c r="J98" s="190"/>
      <c r="K98" s="191">
        <f>ROUND(E98*J98,2)</f>
        <v>0</v>
      </c>
      <c r="L98" s="191">
        <v>0</v>
      </c>
      <c r="M98" s="191">
        <f>G98*(1+L98/100)</f>
        <v>0</v>
      </c>
      <c r="N98" s="192">
        <v>0</v>
      </c>
      <c r="O98" s="192">
        <f>ROUND(E98*N98,5)</f>
        <v>0</v>
      </c>
      <c r="P98" s="192">
        <v>0</v>
      </c>
      <c r="Q98" s="192">
        <f>ROUND(E98*P98,5)</f>
        <v>0</v>
      </c>
      <c r="R98" s="192"/>
      <c r="S98" s="192"/>
      <c r="T98" s="193">
        <v>0.5</v>
      </c>
      <c r="U98" s="192">
        <f>ROUND(E98*T98,2)</f>
        <v>0</v>
      </c>
      <c r="V98" s="156"/>
      <c r="W98" s="156"/>
      <c r="X98" s="156"/>
      <c r="Y98" s="156"/>
      <c r="Z98" s="156"/>
      <c r="AA98" s="156"/>
      <c r="AB98" s="156"/>
      <c r="AC98" s="156"/>
      <c r="AD98" s="156"/>
      <c r="AE98" s="156" t="s">
        <v>92</v>
      </c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</row>
    <row r="99" spans="1:60" x14ac:dyDescent="0.2">
      <c r="A99" s="6"/>
      <c r="B99" s="7" t="s">
        <v>256</v>
      </c>
      <c r="C99" s="201" t="s">
        <v>256</v>
      </c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AC99">
        <v>15</v>
      </c>
      <c r="AD99">
        <v>21</v>
      </c>
    </row>
    <row r="100" spans="1:60" x14ac:dyDescent="0.2">
      <c r="A100" s="194"/>
      <c r="B100" s="195">
        <v>26</v>
      </c>
      <c r="C100" s="202" t="s">
        <v>256</v>
      </c>
      <c r="D100" s="196"/>
      <c r="E100" s="196"/>
      <c r="F100" s="196"/>
      <c r="G100" s="197">
        <f>G8+G18+G37+G63+G96</f>
        <v>0</v>
      </c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AC100">
        <f>SUMIF(L7:L98,AC99,G7:G98)</f>
        <v>0</v>
      </c>
      <c r="AD100">
        <f>SUMIF(L7:L98,AD99,G7:G98)</f>
        <v>0</v>
      </c>
      <c r="AE100" t="s">
        <v>257</v>
      </c>
    </row>
    <row r="101" spans="1:60" x14ac:dyDescent="0.2">
      <c r="A101" s="6"/>
      <c r="B101" s="7" t="s">
        <v>256</v>
      </c>
      <c r="C101" s="201" t="s">
        <v>256</v>
      </c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60" x14ac:dyDescent="0.2">
      <c r="A102" s="6"/>
      <c r="B102" s="7" t="s">
        <v>256</v>
      </c>
      <c r="C102" s="201" t="s">
        <v>256</v>
      </c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60" x14ac:dyDescent="0.2">
      <c r="A103" s="275"/>
      <c r="B103" s="275"/>
      <c r="C103" s="27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60" x14ac:dyDescent="0.2">
      <c r="A104" s="256"/>
      <c r="B104" s="257"/>
      <c r="C104" s="258"/>
      <c r="D104" s="257"/>
      <c r="E104" s="257"/>
      <c r="F104" s="257"/>
      <c r="G104" s="259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AE104" t="s">
        <v>258</v>
      </c>
    </row>
    <row r="105" spans="1:60" x14ac:dyDescent="0.2">
      <c r="A105" s="260"/>
      <c r="B105" s="261"/>
      <c r="C105" s="262"/>
      <c r="D105" s="261"/>
      <c r="E105" s="261"/>
      <c r="F105" s="261"/>
      <c r="G105" s="263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</row>
    <row r="106" spans="1:60" x14ac:dyDescent="0.2">
      <c r="A106" s="260"/>
      <c r="B106" s="261"/>
      <c r="C106" s="262"/>
      <c r="D106" s="261"/>
      <c r="E106" s="261"/>
      <c r="F106" s="261"/>
      <c r="G106" s="263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</row>
    <row r="107" spans="1:60" x14ac:dyDescent="0.2">
      <c r="A107" s="260"/>
      <c r="B107" s="261"/>
      <c r="C107" s="262"/>
      <c r="D107" s="261"/>
      <c r="E107" s="261"/>
      <c r="F107" s="261"/>
      <c r="G107" s="263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264"/>
      <c r="B108" s="265"/>
      <c r="C108" s="266"/>
      <c r="D108" s="265"/>
      <c r="E108" s="265"/>
      <c r="F108" s="265"/>
      <c r="G108" s="267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6"/>
      <c r="B109" s="7" t="s">
        <v>256</v>
      </c>
      <c r="C109" s="201" t="s">
        <v>256</v>
      </c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C110" s="203"/>
      <c r="AE110" t="s">
        <v>259</v>
      </c>
    </row>
  </sheetData>
  <mergeCells count="6">
    <mergeCell ref="A104:G108"/>
    <mergeCell ref="A1:G1"/>
    <mergeCell ref="C2:G2"/>
    <mergeCell ref="C3:G3"/>
    <mergeCell ref="C4:G4"/>
    <mergeCell ref="A103:C103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Robert Ševčík</cp:lastModifiedBy>
  <cp:lastPrinted>2014-02-28T09:52:57Z</cp:lastPrinted>
  <dcterms:created xsi:type="dcterms:W3CDTF">2009-04-08T07:15:50Z</dcterms:created>
  <dcterms:modified xsi:type="dcterms:W3CDTF">2020-06-29T13:57:38Z</dcterms:modified>
</cp:coreProperties>
</file>